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8" activeTab="1"/>
  </bookViews>
  <sheets>
    <sheet name="工程量清单说明" sheetId="1" r:id="rId1"/>
    <sheet name="汇总表" sheetId="2" r:id="rId2"/>
    <sheet name="港城大道100章 " sheetId="3" r:id="rId3"/>
    <sheet name="港城大道200章 " sheetId="4" r:id="rId4"/>
    <sheet name="港城大道300章" sheetId="5" r:id="rId5"/>
    <sheet name="港城大道600章" sheetId="6" r:id="rId6"/>
    <sheet name="港城大道汇总" sheetId="7" r:id="rId7"/>
    <sheet name="海景大道100章" sheetId="8" r:id="rId8"/>
    <sheet name="海景大道200章" sheetId="9" r:id="rId9"/>
    <sheet name="海景大道300章" sheetId="10" r:id="rId10"/>
    <sheet name="海景大道600章" sheetId="11" r:id="rId11"/>
    <sheet name="海景大道汇总表" sheetId="12" r:id="rId12"/>
  </sheets>
  <definedNames>
    <definedName name="_xlnm.Print_Area" localSheetId="3">'港城大道200章 '!$A$1:$G$18</definedName>
    <definedName name="_xlnm.Print_Area" localSheetId="4">'港城大道300章'!$A$1:$G$35</definedName>
    <definedName name="_xlnm.Print_Area" localSheetId="5">'港城大道600章'!$A$1:$G$28</definedName>
    <definedName name="_xlnm.Print_Area" localSheetId="7">'海景大道100章'!$A$1:$G$17</definedName>
    <definedName name="_xlnm.Print_Area" localSheetId="8">'海景大道200章'!$A$1:$G$23</definedName>
    <definedName name="_xlnm.Print_Area" localSheetId="9">'海景大道300章'!$A$1:$G$50</definedName>
    <definedName name="_xlnm.Print_Area" localSheetId="10">'海景大道600章'!$A$1:$G$37</definedName>
    <definedName name="_xlnm.Print_Titles" localSheetId="2">'港城大道100章 '!$1:$4</definedName>
    <definedName name="_xlnm.Print_Titles" localSheetId="3">'港城大道200章 '!$1:$4</definedName>
    <definedName name="_xlnm.Print_Titles" localSheetId="4">'港城大道300章'!$1:$4</definedName>
    <definedName name="_xlnm.Print_Titles" localSheetId="5">'港城大道600章'!$1:$4</definedName>
    <definedName name="_xlnm.Print_Titles" localSheetId="7">'海景大道100章'!$1:$4</definedName>
    <definedName name="_xlnm.Print_Titles" localSheetId="9">'海景大道300章'!$1:$4</definedName>
    <definedName name="_xlnm.Print_Titles" localSheetId="10">'海景大道600章'!$1:$4</definedName>
    <definedName name="_xlnm.Print_Area" localSheetId="6">'港城大道汇总'!$A$1:$D$16</definedName>
    <definedName name="_xlnm.Print_Titles" localSheetId="8">'海景大道200章'!$1:$4</definedName>
    <definedName name="_xlnm.Print_Area" localSheetId="11">'海景大道汇总表'!$A$1:$D$16</definedName>
  </definedNames>
  <calcPr fullCalcOnLoad="1" iterate="1" iterateCount="1000" iterateDelta="0.001"/>
</workbook>
</file>

<file path=xl/sharedStrings.xml><?xml version="1.0" encoding="utf-8"?>
<sst xmlns="http://schemas.openxmlformats.org/spreadsheetml/2006/main" count="750" uniqueCount="323">
  <si>
    <r>
      <t>1.工程量清单说明</t>
    </r>
    <r>
      <rPr>
        <sz val="12"/>
        <rFont val="宋体"/>
        <family val="0"/>
      </rPr>
      <t xml:space="preserve">
1.1本工程量清单是根据招标文件中包括的有合同约束力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1.2本工程量清单应与招标文件中的投标人须知、通用合同条款、专用合同条款、工程量清单计量规则、技术规范及图纸等一起阅读和理解。
1.3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15.4款的规定，按监理人确定的单价或总额价计算支付额。
1.4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1.5对作业和材料的一般说明或规定，未重复写入工程量清单内，在给工程量清单各子目标价前，应参阅第七章“技术规范"的有关内容。
1.6工程量清单中所列工程量的变动，丝毫不会降低或影响合同条款的效力，也不免除承包人按规定的标准进行施工和修复缺陷的责任。
</t>
    </r>
  </si>
  <si>
    <r>
      <t>2.投标报价说明</t>
    </r>
    <r>
      <rPr>
        <sz val="12"/>
        <rFont val="宋体"/>
        <family val="0"/>
      </rPr>
      <t xml:space="preserve">
2.1工程量清单中的每一子目须填入单价或价格，且只允许有一个报价。
2.2除非合同另有规定，工程量清单中有标价的单价和总额价均已包括了为实施和完成合同工程所需的劳务、材料、机械、质检(自检)、安装、缺陷修复、管理、保险、税费、利润等费用，以及合同明示或暗示的所有责任、义务和一般风险。
2.3工程量清单中投标人没有填入单价或价格的子目，其费用视为已分摊在工程量清单中其他相关子目的单价或价格之中。承包人必须按监理人指令完成工程量清单中未填入单价或价格的子目，但不能得到结算与支付。
2.4符合合同条款规定的全部费用应认为已被计入有标价的工程量清单所列各子目之中，未列子目不予计量的工作，其费用应视为已分摊在本合同工程的有关子目的单价或总额价之中。
2.5承包人用于本合同工程的各类装备的提供、运输、维护、拆卸、拼装等支付的费用，已包括在工程量清单的单价与总额价之中。
2.6工程量清单中各项金额均以人民币(元)结算。
2.7 暂列金额（不含计日工总额）的数量及拟用子目的说明：0%  ；
2.8 暂估价的数量及拟用子目的说明：  无  ；
</t>
    </r>
    <r>
      <rPr>
        <b/>
        <sz val="12"/>
        <rFont val="宋体"/>
        <family val="0"/>
      </rPr>
      <t>3.计日工说明</t>
    </r>
    <r>
      <rPr>
        <sz val="12"/>
        <rFont val="宋体"/>
        <family val="0"/>
      </rPr>
      <t xml:space="preserve">
无
</t>
    </r>
    <r>
      <rPr>
        <b/>
        <sz val="12"/>
        <rFont val="宋体"/>
        <family val="0"/>
      </rPr>
      <t>4.其他说明</t>
    </r>
    <r>
      <rPr>
        <sz val="12"/>
        <rFont val="宋体"/>
        <family val="0"/>
      </rPr>
      <t xml:space="preserve">
</t>
    </r>
  </si>
  <si>
    <t xml:space="preserve">4.1建筑工程一切险、第三者责任险、工伤保险、施工人员意外保险、安全生产责任保险、承包人装备险以及其他各类保险由承包人按相关法律法规要求进行投保，其费用包含在所报的单价和总额价中，由承包人承担并支付，不单独报价。
4.2清单100章“102-1竣工文件”的费用投标人应合理考虑填报，若出现超出本项报价的费用，发包人不再另行支付。
4.3清单100章“102-2施工环保费”的费用投标人应合理考虑填报，若出现超出本项报价的费用，发包人不再另行支付；扬尘污染治理费不单独列项填报，投标人应将此项费用考虑填报在清单综合单价中，发包人不再另行支付。投标人应按照国家、行业、地方相关扬尘治理要求执行，并执行《中华人民共和国大气污染防治法》、《天津市大气污染防治条例》、天津市交通运输委《天津市公路工程施工扬尘控制标准化指南》、防尘治理措施（6个百分百）。
4.4清单100章“102-3安全生产费” 按投标价（不含保险费）的1.5%（若招标人公布了投标控制价上限时，按投标控制价上限的1.5%计）以固定金额形式计入工程量清单支付子目102-3中。
4.5文明施工的费用包含在报价的综合单价中。
4.6投标人应对施工用电、水情况进行细致的调查，并全部承担相应的责任和费用，费用包含在报价的综合单价中，发包人不再另行支付。
4.7施工中发生的其它必要费用投标人应合理考虑，在相关清单项目中综合报价。
4.8施工工艺及材料配合比等技术参数详见施工图纸。
4.9投标人应对工程量清单100章中的项目合理报价，如若投标人不报价，视为该项目的费用含在工程的清单报价中，发包人不再另行支付。
4.10疫情防控相关费用不单独列项填报，投标人应将此项费用考虑填报在清单综合单价中，发包人不再另行支付。
</t>
  </si>
  <si>
    <t xml:space="preserve">
</t>
  </si>
  <si>
    <t>工程量清单投标报价汇总表</t>
  </si>
  <si>
    <t>工程名称：滨海新区8条国省级公路维修工程（一期-港城大道、海景大道）          单位：元</t>
  </si>
  <si>
    <t>序号</t>
  </si>
  <si>
    <t>名称</t>
  </si>
  <si>
    <t>金额</t>
  </si>
  <si>
    <t>备注</t>
  </si>
  <si>
    <t>港城大道</t>
  </si>
  <si>
    <t>海景大道</t>
  </si>
  <si>
    <t>合计</t>
  </si>
  <si>
    <r>
      <rPr>
        <b/>
        <sz val="16"/>
        <rFont val="宋体"/>
        <family val="0"/>
      </rPr>
      <t>工</t>
    </r>
    <r>
      <rPr>
        <b/>
        <sz val="16"/>
        <rFont val="Times New Roman"/>
        <family val="1"/>
      </rPr>
      <t xml:space="preserve"> </t>
    </r>
    <r>
      <rPr>
        <b/>
        <sz val="16"/>
        <rFont val="宋体"/>
        <family val="0"/>
      </rPr>
      <t>程</t>
    </r>
    <r>
      <rPr>
        <b/>
        <sz val="16"/>
        <rFont val="Times New Roman"/>
        <family val="1"/>
      </rPr>
      <t xml:space="preserve"> </t>
    </r>
    <r>
      <rPr>
        <b/>
        <sz val="16"/>
        <rFont val="宋体"/>
        <family val="0"/>
      </rPr>
      <t>量</t>
    </r>
    <r>
      <rPr>
        <b/>
        <sz val="16"/>
        <rFont val="Times New Roman"/>
        <family val="1"/>
      </rPr>
      <t xml:space="preserve"> </t>
    </r>
    <r>
      <rPr>
        <b/>
        <sz val="16"/>
        <rFont val="宋体"/>
        <family val="0"/>
      </rPr>
      <t>清</t>
    </r>
    <r>
      <rPr>
        <b/>
        <sz val="16"/>
        <rFont val="Times New Roman"/>
        <family val="1"/>
      </rPr>
      <t xml:space="preserve"> </t>
    </r>
    <r>
      <rPr>
        <b/>
        <sz val="16"/>
        <rFont val="宋体"/>
        <family val="0"/>
      </rPr>
      <t>单</t>
    </r>
  </si>
  <si>
    <r>
      <t>工程名称：滨海新区8条国省级公路维修工程（一期-港城大道、海景大道）</t>
    </r>
    <r>
      <rPr>
        <sz val="11"/>
        <rFont val="Times New Roman"/>
        <family val="1"/>
      </rPr>
      <t>-</t>
    </r>
    <r>
      <rPr>
        <sz val="11"/>
        <rFont val="宋体"/>
        <family val="0"/>
      </rPr>
      <t>港城大道</t>
    </r>
  </si>
  <si>
    <r>
      <rPr>
        <b/>
        <sz val="11"/>
        <rFont val="宋体"/>
        <family val="0"/>
      </rPr>
      <t>清单</t>
    </r>
    <r>
      <rPr>
        <b/>
        <sz val="11"/>
        <rFont val="Times New Roman"/>
        <family val="1"/>
      </rPr>
      <t xml:space="preserve">   </t>
    </r>
    <r>
      <rPr>
        <b/>
        <sz val="11"/>
        <rFont val="宋体"/>
        <family val="0"/>
      </rPr>
      <t>第</t>
    </r>
    <r>
      <rPr>
        <b/>
        <sz val="11"/>
        <rFont val="Times New Roman"/>
        <family val="1"/>
      </rPr>
      <t xml:space="preserve"> 100 </t>
    </r>
    <r>
      <rPr>
        <b/>
        <sz val="11"/>
        <rFont val="宋体"/>
        <family val="0"/>
      </rPr>
      <t>章</t>
    </r>
    <r>
      <rPr>
        <b/>
        <sz val="11"/>
        <rFont val="Times New Roman"/>
        <family val="1"/>
      </rPr>
      <t xml:space="preserve">  </t>
    </r>
    <r>
      <rPr>
        <b/>
        <sz val="11"/>
        <rFont val="宋体"/>
        <family val="0"/>
      </rPr>
      <t>总则</t>
    </r>
  </si>
  <si>
    <r>
      <rPr>
        <b/>
        <sz val="11"/>
        <rFont val="宋体"/>
        <family val="0"/>
      </rPr>
      <t>子目号</t>
    </r>
  </si>
  <si>
    <r>
      <rPr>
        <b/>
        <sz val="11"/>
        <rFont val="宋体"/>
        <family val="0"/>
      </rPr>
      <t>子</t>
    </r>
    <r>
      <rPr>
        <b/>
        <sz val="11"/>
        <rFont val="Times New Roman"/>
        <family val="1"/>
      </rPr>
      <t xml:space="preserve">   </t>
    </r>
    <r>
      <rPr>
        <b/>
        <sz val="11"/>
        <rFont val="宋体"/>
        <family val="0"/>
      </rPr>
      <t>目</t>
    </r>
    <r>
      <rPr>
        <b/>
        <sz val="11"/>
        <rFont val="Times New Roman"/>
        <family val="1"/>
      </rPr>
      <t xml:space="preserve">   </t>
    </r>
    <r>
      <rPr>
        <b/>
        <sz val="11"/>
        <rFont val="宋体"/>
        <family val="0"/>
      </rPr>
      <t>名</t>
    </r>
    <r>
      <rPr>
        <b/>
        <sz val="11"/>
        <rFont val="Times New Roman"/>
        <family val="1"/>
      </rPr>
      <t xml:space="preserve">   </t>
    </r>
    <r>
      <rPr>
        <b/>
        <sz val="11"/>
        <rFont val="宋体"/>
        <family val="0"/>
      </rPr>
      <t>称</t>
    </r>
  </si>
  <si>
    <r>
      <rPr>
        <b/>
        <sz val="11"/>
        <rFont val="宋体"/>
        <family val="0"/>
      </rPr>
      <t>单位</t>
    </r>
  </si>
  <si>
    <r>
      <rPr>
        <b/>
        <sz val="11"/>
        <rFont val="宋体"/>
        <family val="0"/>
      </rPr>
      <t>数量</t>
    </r>
  </si>
  <si>
    <r>
      <rPr>
        <b/>
        <sz val="11"/>
        <rFont val="宋体"/>
        <family val="0"/>
      </rPr>
      <t>单</t>
    </r>
    <r>
      <rPr>
        <b/>
        <sz val="11"/>
        <rFont val="Times New Roman"/>
        <family val="1"/>
      </rPr>
      <t xml:space="preserve"> </t>
    </r>
    <r>
      <rPr>
        <b/>
        <sz val="11"/>
        <rFont val="宋体"/>
        <family val="0"/>
      </rPr>
      <t>价</t>
    </r>
    <r>
      <rPr>
        <b/>
        <sz val="11"/>
        <rFont val="Times New Roman"/>
        <family val="1"/>
      </rPr>
      <t xml:space="preserve">        </t>
    </r>
    <r>
      <rPr>
        <b/>
        <sz val="11"/>
        <rFont val="宋体"/>
        <family val="0"/>
      </rPr>
      <t>（元）</t>
    </r>
  </si>
  <si>
    <r>
      <t>合价</t>
    </r>
    <r>
      <rPr>
        <b/>
        <sz val="11"/>
        <rFont val="Times New Roman"/>
        <family val="1"/>
      </rPr>
      <t xml:space="preserve">
</t>
    </r>
    <r>
      <rPr>
        <b/>
        <sz val="11"/>
        <rFont val="宋体"/>
        <family val="0"/>
      </rPr>
      <t>（元）</t>
    </r>
  </si>
  <si>
    <t>102</t>
  </si>
  <si>
    <r>
      <rPr>
        <sz val="11"/>
        <rFont val="宋体"/>
        <family val="0"/>
      </rPr>
      <t>工程管理</t>
    </r>
  </si>
  <si>
    <t/>
  </si>
  <si>
    <t>102-1</t>
  </si>
  <si>
    <r>
      <rPr>
        <sz val="11"/>
        <rFont val="宋体"/>
        <family val="0"/>
      </rPr>
      <t>竣工文件</t>
    </r>
  </si>
  <si>
    <r>
      <rPr>
        <sz val="11"/>
        <rFont val="宋体"/>
        <family val="0"/>
      </rPr>
      <t>总额</t>
    </r>
  </si>
  <si>
    <r>
      <t>按《公路工程竣（交）工验收办法》、《公路工程竣</t>
    </r>
    <r>
      <rPr>
        <sz val="11"/>
        <rFont val="Times New Roman"/>
        <family val="1"/>
      </rPr>
      <t>(</t>
    </r>
    <r>
      <rPr>
        <sz val="11"/>
        <rFont val="宋体"/>
        <family val="0"/>
      </rPr>
      <t>交</t>
    </r>
    <r>
      <rPr>
        <sz val="11"/>
        <rFont val="Times New Roman"/>
        <family val="1"/>
      </rPr>
      <t>)</t>
    </r>
    <r>
      <rPr>
        <sz val="11"/>
        <rFont val="宋体"/>
        <family val="0"/>
      </rPr>
      <t>工验收办法实施细则》及合同条款规定进行编制</t>
    </r>
  </si>
  <si>
    <t>102-2</t>
  </si>
  <si>
    <t>施工环保费</t>
  </si>
  <si>
    <r>
      <t>按招标文件技术规范</t>
    </r>
    <r>
      <rPr>
        <sz val="11"/>
        <rFont val="Times New Roman"/>
        <family val="1"/>
      </rPr>
      <t xml:space="preserve"> 102.11 </t>
    </r>
    <r>
      <rPr>
        <sz val="11"/>
        <rFont val="宋体"/>
        <family val="0"/>
      </rPr>
      <t>小</t>
    </r>
    <r>
      <rPr>
        <sz val="11"/>
        <rFont val="Times New Roman"/>
        <family val="1"/>
      </rPr>
      <t xml:space="preserve">
</t>
    </r>
    <r>
      <rPr>
        <sz val="11"/>
        <rFont val="宋体"/>
        <family val="0"/>
      </rPr>
      <t>节及合同条款规定落实环境保</t>
    </r>
    <r>
      <rPr>
        <sz val="11"/>
        <rFont val="Times New Roman"/>
        <family val="1"/>
      </rPr>
      <t xml:space="preserve">
</t>
    </r>
    <r>
      <rPr>
        <sz val="11"/>
        <rFont val="宋体"/>
        <family val="0"/>
      </rPr>
      <t>护</t>
    </r>
  </si>
  <si>
    <t>102-3</t>
  </si>
  <si>
    <r>
      <rPr>
        <sz val="11"/>
        <rFont val="宋体"/>
        <family val="0"/>
      </rPr>
      <t>安全生产费</t>
    </r>
  </si>
  <si>
    <r>
      <t>按招标文件技术规范</t>
    </r>
    <r>
      <rPr>
        <sz val="11"/>
        <rFont val="Times New Roman"/>
        <family val="1"/>
      </rPr>
      <t xml:space="preserve"> 102.13 </t>
    </r>
    <r>
      <rPr>
        <sz val="11"/>
        <rFont val="宋体"/>
        <family val="0"/>
      </rPr>
      <t>小</t>
    </r>
    <r>
      <rPr>
        <sz val="11"/>
        <rFont val="Times New Roman"/>
        <family val="1"/>
      </rPr>
      <t xml:space="preserve">
</t>
    </r>
    <r>
      <rPr>
        <sz val="11"/>
        <rFont val="宋体"/>
        <family val="0"/>
      </rPr>
      <t>节及合同条款规定落实安全生</t>
    </r>
    <r>
      <rPr>
        <sz val="11"/>
        <rFont val="Times New Roman"/>
        <family val="1"/>
      </rPr>
      <t xml:space="preserve">
</t>
    </r>
    <r>
      <rPr>
        <sz val="11"/>
        <rFont val="宋体"/>
        <family val="0"/>
      </rPr>
      <t>产</t>
    </r>
  </si>
  <si>
    <t>103</t>
  </si>
  <si>
    <r>
      <rPr>
        <sz val="11"/>
        <rFont val="宋体"/>
        <family val="0"/>
      </rPr>
      <t>临时工程与设施</t>
    </r>
  </si>
  <si>
    <t>103-1</t>
  </si>
  <si>
    <r>
      <rPr>
        <sz val="11"/>
        <rFont val="宋体"/>
        <family val="0"/>
      </rPr>
      <t>临时道路修建、养护与拆除（包括原道路的养护、交通导改及相关部门配合协调费）</t>
    </r>
  </si>
  <si>
    <r>
      <t>按招标文件技术规范</t>
    </r>
    <r>
      <rPr>
        <sz val="11"/>
        <rFont val="Times New Roman"/>
        <family val="1"/>
      </rPr>
      <t xml:space="preserve"> 103.03 </t>
    </r>
    <r>
      <rPr>
        <sz val="11"/>
        <rFont val="宋体"/>
        <family val="0"/>
      </rPr>
      <t>小</t>
    </r>
    <r>
      <rPr>
        <sz val="11"/>
        <rFont val="Times New Roman"/>
        <family val="1"/>
      </rPr>
      <t xml:space="preserve">
</t>
    </r>
    <r>
      <rPr>
        <sz val="11"/>
        <rFont val="宋体"/>
        <family val="0"/>
      </rPr>
      <t>节及合同条款规定完成临时道</t>
    </r>
    <r>
      <rPr>
        <sz val="11"/>
        <rFont val="Times New Roman"/>
        <family val="1"/>
      </rPr>
      <t xml:space="preserve">
</t>
    </r>
    <r>
      <rPr>
        <sz val="11"/>
        <rFont val="宋体"/>
        <family val="0"/>
      </rPr>
      <t>路的修建、养护与拆除以及工程交通导改及相关部门配合协调费</t>
    </r>
  </si>
  <si>
    <t>103-2</t>
  </si>
  <si>
    <r>
      <rPr>
        <sz val="11"/>
        <rFont val="宋体"/>
        <family val="0"/>
      </rPr>
      <t>临时占地</t>
    </r>
  </si>
  <si>
    <r>
      <t>1.</t>
    </r>
    <r>
      <rPr>
        <sz val="11"/>
        <rFont val="宋体"/>
        <family val="0"/>
      </rPr>
      <t>按招标文件技术规范</t>
    </r>
    <r>
      <rPr>
        <sz val="11"/>
        <rFont val="Times New Roman"/>
        <family val="1"/>
      </rPr>
      <t xml:space="preserve"> 103.04
</t>
    </r>
    <r>
      <rPr>
        <sz val="11"/>
        <rFont val="宋体"/>
        <family val="0"/>
      </rPr>
      <t>小节及合同条款规定办理及使</t>
    </r>
    <r>
      <rPr>
        <sz val="11"/>
        <rFont val="Times New Roman"/>
        <family val="1"/>
      </rPr>
      <t xml:space="preserve">
</t>
    </r>
    <r>
      <rPr>
        <sz val="11"/>
        <rFont val="宋体"/>
        <family val="0"/>
      </rPr>
      <t>用临时占地，并进行复垦；</t>
    </r>
    <r>
      <rPr>
        <sz val="11"/>
        <rFont val="Times New Roman"/>
        <family val="1"/>
      </rPr>
      <t xml:space="preserve">
2.</t>
    </r>
    <r>
      <rPr>
        <sz val="11"/>
        <rFont val="宋体"/>
        <family val="0"/>
      </rPr>
      <t>临时占地范围包括承包人驻</t>
    </r>
    <r>
      <rPr>
        <sz val="11"/>
        <rFont val="Times New Roman"/>
        <family val="1"/>
      </rPr>
      <t xml:space="preserve">
</t>
    </r>
    <r>
      <rPr>
        <sz val="11"/>
        <rFont val="宋体"/>
        <family val="0"/>
      </rPr>
      <t>地的办公室、食堂、宿舍、道路和机械设备停放场、材料堆放场地、弃土（渣）场、预制场、拌和场、仓库、进场临时道路、临时便道、便桥等</t>
    </r>
  </si>
  <si>
    <t>103-3</t>
  </si>
  <si>
    <r>
      <rPr>
        <sz val="11"/>
        <rFont val="宋体"/>
        <family val="0"/>
      </rPr>
      <t>临时供电设施架设、维护与拆除</t>
    </r>
  </si>
  <si>
    <r>
      <t>按招标文件技术规范</t>
    </r>
    <r>
      <rPr>
        <sz val="11"/>
        <rFont val="Times New Roman"/>
        <family val="1"/>
      </rPr>
      <t xml:space="preserve"> 103.02 </t>
    </r>
    <r>
      <rPr>
        <sz val="11"/>
        <rFont val="宋体"/>
        <family val="0"/>
      </rPr>
      <t>小节及合同条款规定完成临时供电设施架设、维护与拆除</t>
    </r>
  </si>
  <si>
    <t>103-4</t>
  </si>
  <si>
    <r>
      <rPr>
        <sz val="11"/>
        <rFont val="宋体"/>
        <family val="0"/>
      </rPr>
      <t>电信设施的提供、维修与拆除</t>
    </r>
  </si>
  <si>
    <r>
      <t>按招标文件技术规范</t>
    </r>
    <r>
      <rPr>
        <sz val="11"/>
        <rFont val="Times New Roman"/>
        <family val="1"/>
      </rPr>
      <t xml:space="preserve"> 103.02 </t>
    </r>
    <r>
      <rPr>
        <sz val="11"/>
        <rFont val="宋体"/>
        <family val="0"/>
      </rPr>
      <t>小</t>
    </r>
    <r>
      <rPr>
        <sz val="11"/>
        <rFont val="Times New Roman"/>
        <family val="1"/>
      </rPr>
      <t xml:space="preserve">
</t>
    </r>
    <r>
      <rPr>
        <sz val="11"/>
        <rFont val="宋体"/>
        <family val="0"/>
      </rPr>
      <t>节及合同条款规定完成电信设</t>
    </r>
    <r>
      <rPr>
        <sz val="11"/>
        <rFont val="Times New Roman"/>
        <family val="1"/>
      </rPr>
      <t xml:space="preserve">
</t>
    </r>
    <r>
      <rPr>
        <sz val="11"/>
        <rFont val="宋体"/>
        <family val="0"/>
      </rPr>
      <t>施的提供、维修与拆除</t>
    </r>
  </si>
  <si>
    <t>103-5</t>
  </si>
  <si>
    <r>
      <rPr>
        <sz val="11"/>
        <rFont val="宋体"/>
        <family val="0"/>
      </rPr>
      <t>临时供水与排污设施</t>
    </r>
  </si>
  <si>
    <r>
      <t>按招标文件技术规范</t>
    </r>
    <r>
      <rPr>
        <sz val="11"/>
        <rFont val="Times New Roman"/>
        <family val="1"/>
      </rPr>
      <t xml:space="preserve"> 103.02 </t>
    </r>
    <r>
      <rPr>
        <sz val="11"/>
        <rFont val="宋体"/>
        <family val="0"/>
      </rPr>
      <t>小</t>
    </r>
    <r>
      <rPr>
        <sz val="11"/>
        <rFont val="Times New Roman"/>
        <family val="1"/>
      </rPr>
      <t xml:space="preserve">
</t>
    </r>
    <r>
      <rPr>
        <sz val="11"/>
        <rFont val="宋体"/>
        <family val="0"/>
      </rPr>
      <t>节及合同条款规定完成临时供</t>
    </r>
    <r>
      <rPr>
        <sz val="11"/>
        <rFont val="Times New Roman"/>
        <family val="1"/>
      </rPr>
      <t xml:space="preserve">
</t>
    </r>
    <r>
      <rPr>
        <sz val="11"/>
        <rFont val="宋体"/>
        <family val="0"/>
      </rPr>
      <t>水与排污设施的修建、维修与拆除</t>
    </r>
  </si>
  <si>
    <t>104</t>
  </si>
  <si>
    <r>
      <rPr>
        <sz val="11"/>
        <rFont val="宋体"/>
        <family val="0"/>
      </rPr>
      <t>承包人驻地建设</t>
    </r>
  </si>
  <si>
    <t>104-1</t>
  </si>
  <si>
    <r>
      <t>1.</t>
    </r>
    <r>
      <rPr>
        <sz val="11"/>
        <rFont val="宋体"/>
        <family val="0"/>
      </rPr>
      <t>承包人驻地建设包括：施工与管理所需的办公室、住房、工地试验室、车间、工作场地、预制场地、仓库与储料场、拌和场、医疗卫生与消防设施等；</t>
    </r>
    <r>
      <rPr>
        <sz val="11"/>
        <rFont val="Times New Roman"/>
        <family val="1"/>
      </rPr>
      <t xml:space="preserve">
2.</t>
    </r>
    <r>
      <rPr>
        <sz val="11"/>
        <rFont val="宋体"/>
        <family val="0"/>
      </rPr>
      <t>驻地的建设、管理与维护；</t>
    </r>
    <r>
      <rPr>
        <sz val="11"/>
        <rFont val="Times New Roman"/>
        <family val="1"/>
      </rPr>
      <t xml:space="preserve">
3.</t>
    </r>
    <r>
      <rPr>
        <sz val="11"/>
        <rFont val="宋体"/>
        <family val="0"/>
      </rPr>
      <t>工程交工时，按照合同或协议要求将驻地移走、清除、恢复原貌</t>
    </r>
  </si>
  <si>
    <r>
      <t xml:space="preserve">                 </t>
    </r>
    <r>
      <rPr>
        <sz val="11"/>
        <rFont val="宋体"/>
        <family val="0"/>
      </rPr>
      <t>清单</t>
    </r>
    <r>
      <rPr>
        <sz val="11"/>
        <rFont val="Times New Roman"/>
        <family val="1"/>
      </rPr>
      <t xml:space="preserve">  </t>
    </r>
    <r>
      <rPr>
        <sz val="11"/>
        <rFont val="宋体"/>
        <family val="0"/>
      </rPr>
      <t>第</t>
    </r>
    <r>
      <rPr>
        <sz val="11"/>
        <rFont val="Times New Roman"/>
        <family val="1"/>
      </rPr>
      <t>100</t>
    </r>
    <r>
      <rPr>
        <sz val="11"/>
        <rFont val="宋体"/>
        <family val="0"/>
      </rPr>
      <t>章合计</t>
    </r>
    <r>
      <rPr>
        <sz val="11"/>
        <rFont val="Times New Roman"/>
        <family val="1"/>
      </rPr>
      <t xml:space="preserve">    </t>
    </r>
    <r>
      <rPr>
        <sz val="11"/>
        <rFont val="宋体"/>
        <family val="0"/>
      </rPr>
      <t>人民币</t>
    </r>
  </si>
  <si>
    <r>
      <rPr>
        <b/>
        <sz val="11"/>
        <rFont val="宋体"/>
        <family val="0"/>
      </rPr>
      <t>清单</t>
    </r>
    <r>
      <rPr>
        <b/>
        <sz val="11"/>
        <rFont val="Times New Roman"/>
        <family val="1"/>
      </rPr>
      <t xml:space="preserve">   </t>
    </r>
    <r>
      <rPr>
        <b/>
        <sz val="11"/>
        <rFont val="宋体"/>
        <family val="0"/>
      </rPr>
      <t>第</t>
    </r>
    <r>
      <rPr>
        <b/>
        <sz val="11"/>
        <rFont val="Times New Roman"/>
        <family val="1"/>
      </rPr>
      <t xml:space="preserve"> 200 </t>
    </r>
    <r>
      <rPr>
        <b/>
        <sz val="11"/>
        <rFont val="宋体"/>
        <family val="0"/>
      </rPr>
      <t>章</t>
    </r>
    <r>
      <rPr>
        <b/>
        <sz val="11"/>
        <rFont val="Times New Roman"/>
        <family val="1"/>
      </rPr>
      <t xml:space="preserve">  </t>
    </r>
    <r>
      <rPr>
        <b/>
        <sz val="11"/>
        <rFont val="宋体"/>
        <family val="0"/>
      </rPr>
      <t>路基</t>
    </r>
  </si>
  <si>
    <t>202-2</t>
  </si>
  <si>
    <r>
      <rPr>
        <sz val="11"/>
        <color indexed="8"/>
        <rFont val="宋体"/>
        <family val="0"/>
      </rPr>
      <t>挖除旧路面</t>
    </r>
  </si>
  <si>
    <t>-a</t>
  </si>
  <si>
    <r>
      <t>铣刨沥青混凝土路面</t>
    </r>
    <r>
      <rPr>
        <sz val="11"/>
        <color indexed="8"/>
        <rFont val="Times New Roman"/>
        <family val="1"/>
      </rPr>
      <t>(4cm)</t>
    </r>
  </si>
  <si>
    <t>m3</t>
  </si>
  <si>
    <r>
      <t>1.</t>
    </r>
    <r>
      <rPr>
        <sz val="11"/>
        <rFont val="宋体"/>
        <family val="0"/>
      </rPr>
      <t>铣刨；</t>
    </r>
    <r>
      <rPr>
        <sz val="11"/>
        <rFont val="Times New Roman"/>
        <family val="1"/>
      </rPr>
      <t xml:space="preserve">
2.</t>
    </r>
    <r>
      <rPr>
        <sz val="11"/>
        <rFont val="宋体"/>
        <family val="0"/>
      </rPr>
      <t>装卸、移运处理、旧料回收；</t>
    </r>
    <r>
      <rPr>
        <sz val="11"/>
        <rFont val="Times New Roman"/>
        <family val="1"/>
      </rPr>
      <t xml:space="preserve">
3.</t>
    </r>
    <r>
      <rPr>
        <sz val="11"/>
        <rFont val="宋体"/>
        <family val="0"/>
      </rPr>
      <t>场地清理、平整等完成该项工作全部内容，具体以图纸及招标文件为准。</t>
    </r>
  </si>
  <si>
    <t>-b</t>
  </si>
  <si>
    <r>
      <t>铣刨沥青混凝土路面</t>
    </r>
    <r>
      <rPr>
        <sz val="11"/>
        <color indexed="8"/>
        <rFont val="Times New Roman"/>
        <family val="1"/>
      </rPr>
      <t>(6cm)</t>
    </r>
  </si>
  <si>
    <t>-c</t>
  </si>
  <si>
    <r>
      <t>铣刨沥青混凝土路面</t>
    </r>
    <r>
      <rPr>
        <sz val="11"/>
        <color indexed="8"/>
        <rFont val="Times New Roman"/>
        <family val="1"/>
      </rPr>
      <t>(8cm)</t>
    </r>
  </si>
  <si>
    <t>-e</t>
  </si>
  <si>
    <t>拆除水泥稳定碎石基层</t>
  </si>
  <si>
    <r>
      <t>1.</t>
    </r>
    <r>
      <rPr>
        <sz val="11"/>
        <rFont val="宋体"/>
        <family val="0"/>
      </rPr>
      <t>拆除；</t>
    </r>
    <r>
      <rPr>
        <sz val="11"/>
        <rFont val="Times New Roman"/>
        <family val="1"/>
      </rPr>
      <t xml:space="preserve">
2.</t>
    </r>
    <r>
      <rPr>
        <sz val="11"/>
        <rFont val="宋体"/>
        <family val="0"/>
      </rPr>
      <t>装卸、移运处理、旧料回收；</t>
    </r>
    <r>
      <rPr>
        <sz val="11"/>
        <rFont val="Times New Roman"/>
        <family val="1"/>
      </rPr>
      <t xml:space="preserve">
3.</t>
    </r>
    <r>
      <rPr>
        <sz val="11"/>
        <rFont val="宋体"/>
        <family val="0"/>
      </rPr>
      <t>场地清理、平整等完成该项工作全部内容，具体以图纸及招标文件为准。</t>
    </r>
  </si>
  <si>
    <t>-f</t>
  </si>
  <si>
    <t>拆除沥青混凝土</t>
  </si>
  <si>
    <r>
      <t>1.</t>
    </r>
    <r>
      <rPr>
        <sz val="11"/>
        <rFont val="宋体"/>
        <family val="0"/>
      </rPr>
      <t>拆除；</t>
    </r>
    <r>
      <rPr>
        <sz val="11"/>
        <rFont val="Times New Roman"/>
        <family val="1"/>
      </rPr>
      <t xml:space="preserve">
2.</t>
    </r>
    <r>
      <rPr>
        <sz val="11"/>
        <rFont val="宋体"/>
        <family val="0"/>
      </rPr>
      <t>装卸、移运处理；</t>
    </r>
    <r>
      <rPr>
        <sz val="11"/>
        <rFont val="Times New Roman"/>
        <family val="1"/>
      </rPr>
      <t xml:space="preserve">
3.</t>
    </r>
    <r>
      <rPr>
        <sz val="11"/>
        <rFont val="宋体"/>
        <family val="0"/>
      </rPr>
      <t>场地清理、平整等完成该项工作全部内容，具体以图纸及招标文件为准。</t>
    </r>
  </si>
  <si>
    <t>202-3</t>
  </si>
  <si>
    <t>拆除结构物</t>
  </si>
  <si>
    <t>拆除混凝土路（侧）缘石</t>
  </si>
  <si>
    <t>拆除中央隔离带（设施带）花砖</t>
  </si>
  <si>
    <r>
      <rPr>
        <sz val="11"/>
        <color indexed="8"/>
        <rFont val="宋体"/>
        <family val="0"/>
      </rPr>
      <t>特殊地区路基处理</t>
    </r>
  </si>
  <si>
    <t>205-1</t>
  </si>
  <si>
    <r>
      <rPr>
        <sz val="11"/>
        <color indexed="8"/>
        <rFont val="宋体"/>
        <family val="0"/>
      </rPr>
      <t>软土路基处理</t>
    </r>
  </si>
  <si>
    <t>-d</t>
  </si>
  <si>
    <r>
      <rPr>
        <sz val="11"/>
        <color indexed="8"/>
        <rFont val="宋体"/>
        <family val="0"/>
      </rPr>
      <t>土工合成材料</t>
    </r>
  </si>
  <si>
    <t>-d-3</t>
  </si>
  <si>
    <r>
      <rPr>
        <sz val="11"/>
        <color indexed="8"/>
        <rFont val="宋体"/>
        <family val="0"/>
      </rPr>
      <t>玻纤土工格栅</t>
    </r>
  </si>
  <si>
    <t>m2</t>
  </si>
  <si>
    <r>
      <t>1.</t>
    </r>
    <r>
      <rPr>
        <sz val="11"/>
        <rFont val="宋体"/>
        <family val="0"/>
      </rPr>
      <t>清理下承层；</t>
    </r>
    <r>
      <rPr>
        <sz val="11"/>
        <rFont val="Times New Roman"/>
        <family val="1"/>
      </rPr>
      <t xml:space="preserve">
2.</t>
    </r>
    <r>
      <rPr>
        <sz val="11"/>
        <rFont val="宋体"/>
        <family val="0"/>
      </rPr>
      <t>铺设及固定；</t>
    </r>
    <r>
      <rPr>
        <sz val="11"/>
        <rFont val="Times New Roman"/>
        <family val="1"/>
      </rPr>
      <t xml:space="preserve">
3.</t>
    </r>
    <r>
      <rPr>
        <sz val="11"/>
        <rFont val="宋体"/>
        <family val="0"/>
      </rPr>
      <t>接缝处理（搭接、</t>
    </r>
    <r>
      <rPr>
        <sz val="11"/>
        <rFont val="Times New Roman"/>
        <family val="1"/>
      </rPr>
      <t xml:space="preserve">
</t>
    </r>
    <r>
      <rPr>
        <sz val="11"/>
        <rFont val="宋体"/>
        <family val="0"/>
      </rPr>
      <t>缝接、粘接）；</t>
    </r>
    <r>
      <rPr>
        <sz val="11"/>
        <rFont val="Times New Roman"/>
        <family val="1"/>
      </rPr>
      <t xml:space="preserve">
4.</t>
    </r>
    <r>
      <rPr>
        <sz val="11"/>
        <rFont val="宋体"/>
        <family val="0"/>
      </rPr>
      <t>边缘处理等完成该项工作全部内容，具体以图纸及招标文件为准。</t>
    </r>
  </si>
  <si>
    <r>
      <t xml:space="preserve">   </t>
    </r>
    <r>
      <rPr>
        <sz val="11"/>
        <rFont val="宋体"/>
        <family val="0"/>
      </rPr>
      <t>清单</t>
    </r>
    <r>
      <rPr>
        <sz val="11"/>
        <rFont val="Times New Roman"/>
        <family val="1"/>
      </rPr>
      <t xml:space="preserve">  </t>
    </r>
    <r>
      <rPr>
        <sz val="11"/>
        <rFont val="宋体"/>
        <family val="0"/>
      </rPr>
      <t>第</t>
    </r>
    <r>
      <rPr>
        <sz val="11"/>
        <rFont val="Times New Roman"/>
        <family val="1"/>
      </rPr>
      <t>200</t>
    </r>
    <r>
      <rPr>
        <sz val="11"/>
        <rFont val="宋体"/>
        <family val="0"/>
      </rPr>
      <t>章合计</t>
    </r>
    <r>
      <rPr>
        <sz val="11"/>
        <rFont val="Times New Roman"/>
        <family val="1"/>
      </rPr>
      <t xml:space="preserve">    </t>
    </r>
    <r>
      <rPr>
        <sz val="11"/>
        <rFont val="宋体"/>
        <family val="0"/>
      </rPr>
      <t>人民币</t>
    </r>
  </si>
  <si>
    <r>
      <rPr>
        <b/>
        <sz val="11"/>
        <rFont val="宋体"/>
        <family val="0"/>
      </rPr>
      <t>清单</t>
    </r>
    <r>
      <rPr>
        <b/>
        <sz val="11"/>
        <rFont val="Times New Roman"/>
        <family val="1"/>
      </rPr>
      <t xml:space="preserve">   </t>
    </r>
    <r>
      <rPr>
        <b/>
        <sz val="11"/>
        <rFont val="宋体"/>
        <family val="0"/>
      </rPr>
      <t>第</t>
    </r>
    <r>
      <rPr>
        <b/>
        <sz val="11"/>
        <rFont val="Times New Roman"/>
        <family val="1"/>
      </rPr>
      <t xml:space="preserve"> 300 </t>
    </r>
    <r>
      <rPr>
        <b/>
        <sz val="11"/>
        <rFont val="宋体"/>
        <family val="0"/>
      </rPr>
      <t>章　路面</t>
    </r>
  </si>
  <si>
    <r>
      <rPr>
        <sz val="11"/>
        <rFont val="宋体"/>
        <family val="0"/>
      </rPr>
      <t>垫层</t>
    </r>
  </si>
  <si>
    <t>302-4</t>
  </si>
  <si>
    <r>
      <t>18cm</t>
    </r>
    <r>
      <rPr>
        <sz val="11"/>
        <rFont val="宋体"/>
        <family val="0"/>
      </rPr>
      <t>石灰土</t>
    </r>
    <r>
      <rPr>
        <sz val="11"/>
        <rFont val="Times New Roman"/>
        <family val="1"/>
      </rPr>
      <t xml:space="preserve"> </t>
    </r>
    <r>
      <rPr>
        <sz val="11"/>
        <rFont val="宋体"/>
        <family val="0"/>
      </rPr>
      <t>（含灰量</t>
    </r>
    <r>
      <rPr>
        <sz val="11"/>
        <rFont val="Times New Roman"/>
        <family val="1"/>
      </rPr>
      <t>12%</t>
    </r>
    <r>
      <rPr>
        <sz val="11"/>
        <rFont val="宋体"/>
        <family val="0"/>
      </rPr>
      <t>）垫层</t>
    </r>
  </si>
  <si>
    <r>
      <t>1.</t>
    </r>
    <r>
      <rPr>
        <sz val="11"/>
        <rFont val="宋体"/>
        <family val="0"/>
      </rPr>
      <t xml:space="preserve">检查、清除路基上的浮土、
杂物，并洒水湿润；
</t>
    </r>
    <r>
      <rPr>
        <sz val="11"/>
        <rFont val="Times New Roman"/>
        <family val="1"/>
      </rPr>
      <t>2.</t>
    </r>
    <r>
      <rPr>
        <sz val="11"/>
        <rFont val="宋体"/>
        <family val="0"/>
      </rPr>
      <t xml:space="preserve">拌和、运输、摊铺；
</t>
    </r>
    <r>
      <rPr>
        <sz val="11"/>
        <rFont val="Times New Roman"/>
        <family val="1"/>
      </rPr>
      <t>3.</t>
    </r>
    <r>
      <rPr>
        <sz val="11"/>
        <rFont val="宋体"/>
        <family val="0"/>
      </rPr>
      <t xml:space="preserve">整平、整型；
</t>
    </r>
    <r>
      <rPr>
        <sz val="11"/>
        <rFont val="Times New Roman"/>
        <family val="1"/>
      </rPr>
      <t>4.</t>
    </r>
    <r>
      <rPr>
        <sz val="11"/>
        <rFont val="宋体"/>
        <family val="0"/>
      </rPr>
      <t>洒水、碾压、整修、初期养
护等完成该项工作全部内容，具体以图纸及招标文件为准。</t>
    </r>
  </si>
  <si>
    <r>
      <rPr>
        <sz val="11"/>
        <rFont val="宋体"/>
        <family val="0"/>
      </rPr>
      <t>水泥稳定土底基层、基层</t>
    </r>
  </si>
  <si>
    <t>304-1</t>
  </si>
  <si>
    <r>
      <rPr>
        <sz val="11"/>
        <rFont val="宋体"/>
        <family val="0"/>
      </rPr>
      <t>水泥稳定土底基层</t>
    </r>
  </si>
  <si>
    <r>
      <t>18cm</t>
    </r>
    <r>
      <rPr>
        <sz val="11"/>
        <rFont val="宋体"/>
        <family val="0"/>
      </rPr>
      <t>基层旧料冷再生（3.5MPa）</t>
    </r>
  </si>
  <si>
    <r>
      <t>1.</t>
    </r>
    <r>
      <rPr>
        <sz val="11"/>
        <rFont val="宋体"/>
        <family val="0"/>
      </rPr>
      <t xml:space="preserve">检查、清理下承层、洒水；
</t>
    </r>
    <r>
      <rPr>
        <sz val="11"/>
        <rFont val="Times New Roman"/>
        <family val="1"/>
      </rPr>
      <t>2.</t>
    </r>
    <r>
      <rPr>
        <sz val="11"/>
        <rFont val="宋体"/>
        <family val="0"/>
      </rPr>
      <t xml:space="preserve">拌和、运输、摊铺；
</t>
    </r>
    <r>
      <rPr>
        <sz val="11"/>
        <rFont val="Times New Roman"/>
        <family val="1"/>
      </rPr>
      <t>3.</t>
    </r>
    <r>
      <rPr>
        <sz val="11"/>
        <rFont val="宋体"/>
        <family val="0"/>
      </rPr>
      <t xml:space="preserve">整平、整型；
</t>
    </r>
    <r>
      <rPr>
        <sz val="11"/>
        <rFont val="Times New Roman"/>
        <family val="1"/>
      </rPr>
      <t>4.</t>
    </r>
    <r>
      <rPr>
        <sz val="11"/>
        <rFont val="宋体"/>
        <family val="0"/>
      </rPr>
      <t>洒水、碾压、初期养护等完成该项工作全部内容，具体以图纸及招标文件为准。</t>
    </r>
  </si>
  <si>
    <t>304-3</t>
  </si>
  <si>
    <r>
      <rPr>
        <sz val="11"/>
        <rFont val="宋体"/>
        <family val="0"/>
      </rPr>
      <t>水泥稳定土基层</t>
    </r>
  </si>
  <si>
    <r>
      <t>18cm</t>
    </r>
    <r>
      <rPr>
        <sz val="11"/>
        <rFont val="宋体"/>
        <family val="0"/>
      </rPr>
      <t>水泥稳定碎石（5MPa）</t>
    </r>
  </si>
  <si>
    <t>308</t>
  </si>
  <si>
    <r>
      <rPr>
        <sz val="11"/>
        <color indexed="8"/>
        <rFont val="宋体"/>
        <family val="0"/>
      </rPr>
      <t>透层和黏层</t>
    </r>
  </si>
  <si>
    <t>308-1</t>
  </si>
  <si>
    <r>
      <rPr>
        <sz val="11"/>
        <color indexed="8"/>
        <rFont val="宋体"/>
        <family val="0"/>
      </rPr>
      <t>透层</t>
    </r>
  </si>
  <si>
    <r>
      <t>1.</t>
    </r>
    <r>
      <rPr>
        <sz val="11"/>
        <rFont val="宋体"/>
        <family val="0"/>
      </rPr>
      <t xml:space="preserve">检查和清扫下承层；
</t>
    </r>
    <r>
      <rPr>
        <sz val="11"/>
        <rFont val="Times New Roman"/>
        <family val="1"/>
      </rPr>
      <t>2.</t>
    </r>
    <r>
      <rPr>
        <sz val="11"/>
        <rFont val="宋体"/>
        <family val="0"/>
      </rPr>
      <t xml:space="preserve">材料制备、运输；
</t>
    </r>
    <r>
      <rPr>
        <sz val="11"/>
        <rFont val="Times New Roman"/>
        <family val="1"/>
      </rPr>
      <t>3.</t>
    </r>
    <r>
      <rPr>
        <sz val="11"/>
        <rFont val="宋体"/>
        <family val="0"/>
      </rPr>
      <t xml:space="preserve">试洒；
</t>
    </r>
    <r>
      <rPr>
        <sz val="11"/>
        <rFont val="Times New Roman"/>
        <family val="1"/>
      </rPr>
      <t>4.</t>
    </r>
    <r>
      <rPr>
        <sz val="11"/>
        <rFont val="宋体"/>
        <family val="0"/>
      </rPr>
      <t xml:space="preserve">沥青洒布车均匀喷洒并检
测洒布用量；
</t>
    </r>
    <r>
      <rPr>
        <sz val="11"/>
        <rFont val="Times New Roman"/>
        <family val="1"/>
      </rPr>
      <t>5.</t>
    </r>
    <r>
      <rPr>
        <sz val="11"/>
        <rFont val="宋体"/>
        <family val="0"/>
      </rPr>
      <t>初期养护等完成该项工作全部内容，具体以图纸及招标文件为准。</t>
    </r>
  </si>
  <si>
    <t>308-2</t>
  </si>
  <si>
    <r>
      <rPr>
        <sz val="11"/>
        <rFont val="宋体"/>
        <family val="0"/>
      </rPr>
      <t>黏层</t>
    </r>
  </si>
  <si>
    <t>309</t>
  </si>
  <si>
    <r>
      <rPr>
        <sz val="11"/>
        <rFont val="宋体"/>
        <family val="0"/>
      </rPr>
      <t>热拌沥青混合料面层</t>
    </r>
  </si>
  <si>
    <t>309-3</t>
  </si>
  <si>
    <t>粗粒式沥青混凝土</t>
  </si>
  <si>
    <r>
      <t>厚</t>
    </r>
    <r>
      <rPr>
        <sz val="11"/>
        <rFont val="Times New Roman"/>
        <family val="1"/>
      </rPr>
      <t>8cm</t>
    </r>
    <r>
      <rPr>
        <sz val="11"/>
        <rFont val="宋体"/>
        <family val="0"/>
      </rPr>
      <t>粗粒式沥青混凝土（</t>
    </r>
    <r>
      <rPr>
        <sz val="11"/>
        <rFont val="Times New Roman"/>
        <family val="1"/>
      </rPr>
      <t>AC-25C)</t>
    </r>
  </si>
  <si>
    <r>
      <t>1.</t>
    </r>
    <r>
      <rPr>
        <sz val="11"/>
        <rFont val="宋体"/>
        <family val="0"/>
      </rPr>
      <t xml:space="preserve">检查和清理下承层；
</t>
    </r>
    <r>
      <rPr>
        <sz val="11"/>
        <rFont val="Times New Roman"/>
        <family val="1"/>
      </rPr>
      <t>2.</t>
    </r>
    <r>
      <rPr>
        <sz val="11"/>
        <rFont val="宋体"/>
        <family val="0"/>
      </rPr>
      <t xml:space="preserve">混合料拌和；
</t>
    </r>
    <r>
      <rPr>
        <sz val="11"/>
        <rFont val="Times New Roman"/>
        <family val="1"/>
      </rPr>
      <t>4.</t>
    </r>
    <r>
      <rPr>
        <sz val="11"/>
        <rFont val="宋体"/>
        <family val="0"/>
      </rPr>
      <t xml:space="preserve">运输、摊铺、碾压、成型；
</t>
    </r>
    <r>
      <rPr>
        <sz val="11"/>
        <rFont val="Times New Roman"/>
        <family val="1"/>
      </rPr>
      <t>5.</t>
    </r>
    <r>
      <rPr>
        <sz val="11"/>
        <rFont val="宋体"/>
        <family val="0"/>
      </rPr>
      <t xml:space="preserve">接缝；
</t>
    </r>
    <r>
      <rPr>
        <sz val="11"/>
        <rFont val="Times New Roman"/>
        <family val="1"/>
      </rPr>
      <t>6.</t>
    </r>
    <r>
      <rPr>
        <sz val="11"/>
        <rFont val="宋体"/>
        <family val="0"/>
      </rPr>
      <t>初期养护等完成该项工作全部内容，具体以图纸及招标文件为准。</t>
    </r>
  </si>
  <si>
    <t>310</t>
  </si>
  <si>
    <r>
      <rPr>
        <sz val="11"/>
        <rFont val="宋体"/>
        <family val="0"/>
      </rPr>
      <t>沥青表面处置与封层</t>
    </r>
  </si>
  <si>
    <t>310-2</t>
  </si>
  <si>
    <r>
      <rPr>
        <sz val="11"/>
        <rFont val="宋体"/>
        <family val="0"/>
      </rPr>
      <t>封层</t>
    </r>
  </si>
  <si>
    <r>
      <rPr>
        <sz val="11"/>
        <rFont val="宋体"/>
        <family val="0"/>
      </rPr>
      <t>下封层</t>
    </r>
  </si>
  <si>
    <r>
      <t>1.</t>
    </r>
    <r>
      <rPr>
        <sz val="11"/>
        <rFont val="宋体"/>
        <family val="0"/>
      </rPr>
      <t xml:space="preserve">检查和清扫下承层；
</t>
    </r>
    <r>
      <rPr>
        <sz val="11"/>
        <rFont val="Times New Roman"/>
        <family val="1"/>
      </rPr>
      <t>2.</t>
    </r>
    <r>
      <rPr>
        <sz val="11"/>
        <rFont val="宋体"/>
        <family val="0"/>
      </rPr>
      <t xml:space="preserve">试验段施工；
</t>
    </r>
    <r>
      <rPr>
        <sz val="11"/>
        <rFont val="Times New Roman"/>
        <family val="1"/>
      </rPr>
      <t>3.</t>
    </r>
    <r>
      <rPr>
        <sz val="11"/>
        <rFont val="宋体"/>
        <family val="0"/>
      </rPr>
      <t xml:space="preserve">专用设备洒布或施工封层；
</t>
    </r>
    <r>
      <rPr>
        <sz val="11"/>
        <rFont val="Times New Roman"/>
        <family val="1"/>
      </rPr>
      <t>4.</t>
    </r>
    <r>
      <rPr>
        <sz val="11"/>
        <rFont val="宋体"/>
        <family val="0"/>
      </rPr>
      <t xml:space="preserve">整型、碾压、找补；
</t>
    </r>
    <r>
      <rPr>
        <sz val="11"/>
        <rFont val="Times New Roman"/>
        <family val="1"/>
      </rPr>
      <t>5.</t>
    </r>
    <r>
      <rPr>
        <sz val="11"/>
        <rFont val="宋体"/>
        <family val="0"/>
      </rPr>
      <t>初期养护等完成该项工作全部内容，具体以图纸及招标文件为准。</t>
    </r>
  </si>
  <si>
    <t>密封胶灌缝</t>
  </si>
  <si>
    <t>m</t>
  </si>
  <si>
    <r>
      <t>1.</t>
    </r>
    <r>
      <rPr>
        <sz val="11"/>
        <rFont val="宋体"/>
        <family val="0"/>
      </rPr>
      <t xml:space="preserve">检查和清扫下承层；
</t>
    </r>
    <r>
      <rPr>
        <sz val="11"/>
        <rFont val="Times New Roman"/>
        <family val="1"/>
      </rPr>
      <t>2.</t>
    </r>
    <r>
      <rPr>
        <sz val="11"/>
        <rFont val="宋体"/>
        <family val="0"/>
      </rPr>
      <t xml:space="preserve">密封胶灌缝；
</t>
    </r>
    <r>
      <rPr>
        <sz val="11"/>
        <rFont val="Times New Roman"/>
        <family val="1"/>
      </rPr>
      <t>3.</t>
    </r>
    <r>
      <rPr>
        <sz val="11"/>
        <rFont val="宋体"/>
        <family val="0"/>
      </rPr>
      <t>初期养护等完成该项工作全部内容，具体以图纸及招标文件为准。</t>
    </r>
  </si>
  <si>
    <t>抗裂贴</t>
  </si>
  <si>
    <r>
      <t>1.</t>
    </r>
    <r>
      <rPr>
        <sz val="11"/>
        <rFont val="宋体"/>
        <family val="0"/>
      </rPr>
      <t xml:space="preserve">检查和清扫下承层；
</t>
    </r>
    <r>
      <rPr>
        <sz val="11"/>
        <rFont val="Times New Roman"/>
        <family val="1"/>
      </rPr>
      <t>2.</t>
    </r>
    <r>
      <rPr>
        <sz val="11"/>
        <rFont val="宋体"/>
        <family val="0"/>
      </rPr>
      <t xml:space="preserve">抗裂贴施工；
</t>
    </r>
    <r>
      <rPr>
        <sz val="11"/>
        <rFont val="Times New Roman"/>
        <family val="1"/>
      </rPr>
      <t>3.</t>
    </r>
    <r>
      <rPr>
        <sz val="11"/>
        <rFont val="宋体"/>
        <family val="0"/>
      </rPr>
      <t>初期养护等完成该项工作全部内容，具体以图纸及招标文件为准。</t>
    </r>
  </si>
  <si>
    <t>311</t>
  </si>
  <si>
    <r>
      <rPr>
        <sz val="11"/>
        <rFont val="宋体"/>
        <family val="0"/>
      </rPr>
      <t>改性沥青及改性沥青混合料</t>
    </r>
  </si>
  <si>
    <t>311-1</t>
  </si>
  <si>
    <r>
      <rPr>
        <sz val="11"/>
        <rFont val="宋体"/>
        <family val="0"/>
      </rPr>
      <t>细粒式改性沥青混合料路面</t>
    </r>
  </si>
  <si>
    <r>
      <t>4cm</t>
    </r>
    <r>
      <rPr>
        <sz val="11"/>
        <rFont val="宋体"/>
        <family val="0"/>
      </rPr>
      <t>细粒式沥青混凝土</t>
    </r>
    <r>
      <rPr>
        <sz val="11"/>
        <rFont val="Times New Roman"/>
        <family val="1"/>
      </rPr>
      <t>(AC-13C,SBS</t>
    </r>
    <r>
      <rPr>
        <sz val="11"/>
        <rFont val="宋体"/>
        <family val="0"/>
      </rPr>
      <t>改性）</t>
    </r>
  </si>
  <si>
    <r>
      <t>1.</t>
    </r>
    <r>
      <rPr>
        <sz val="11"/>
        <rFont val="宋体"/>
        <family val="0"/>
      </rPr>
      <t xml:space="preserve">检查和清理下承层；
</t>
    </r>
    <r>
      <rPr>
        <sz val="11"/>
        <rFont val="Times New Roman"/>
        <family val="1"/>
      </rPr>
      <t>2.</t>
    </r>
    <r>
      <rPr>
        <sz val="11"/>
        <rFont val="宋体"/>
        <family val="0"/>
      </rPr>
      <t xml:space="preserve">混合料拌合；
</t>
    </r>
    <r>
      <rPr>
        <sz val="11"/>
        <rFont val="Times New Roman"/>
        <family val="1"/>
      </rPr>
      <t>3.</t>
    </r>
    <r>
      <rPr>
        <sz val="11"/>
        <rFont val="宋体"/>
        <family val="0"/>
      </rPr>
      <t xml:space="preserve">混合料运输、摊铺、碾压、成型；
</t>
    </r>
    <r>
      <rPr>
        <sz val="11"/>
        <rFont val="Times New Roman"/>
        <family val="1"/>
      </rPr>
      <t>4.</t>
    </r>
    <r>
      <rPr>
        <sz val="11"/>
        <rFont val="宋体"/>
        <family val="0"/>
      </rPr>
      <t xml:space="preserve">接缝；
</t>
    </r>
    <r>
      <rPr>
        <sz val="11"/>
        <rFont val="Times New Roman"/>
        <family val="1"/>
      </rPr>
      <t>5.</t>
    </r>
    <r>
      <rPr>
        <sz val="11"/>
        <rFont val="宋体"/>
        <family val="0"/>
      </rPr>
      <t>初期养护等完成该项工作全部内容，具体以图纸及招标文件为准。</t>
    </r>
  </si>
  <si>
    <t>311-2</t>
  </si>
  <si>
    <r>
      <rPr>
        <sz val="11"/>
        <rFont val="宋体"/>
        <family val="0"/>
      </rPr>
      <t>中粒式改性沥青混合料路面</t>
    </r>
  </si>
  <si>
    <r>
      <t>6cm</t>
    </r>
    <r>
      <rPr>
        <sz val="11"/>
        <rFont val="宋体"/>
        <family val="0"/>
      </rPr>
      <t>中粒式沥青混凝土</t>
    </r>
    <r>
      <rPr>
        <sz val="11"/>
        <rFont val="Times New Roman"/>
        <family val="1"/>
      </rPr>
      <t>(AC-20C</t>
    </r>
    <r>
      <rPr>
        <sz val="11"/>
        <rFont val="宋体"/>
        <family val="0"/>
      </rPr>
      <t>，</t>
    </r>
    <r>
      <rPr>
        <sz val="11"/>
        <rFont val="Times New Roman"/>
        <family val="1"/>
      </rPr>
      <t xml:space="preserve">
SBS</t>
    </r>
    <r>
      <rPr>
        <sz val="11"/>
        <rFont val="宋体"/>
        <family val="0"/>
      </rPr>
      <t>改性</t>
    </r>
    <r>
      <rPr>
        <sz val="11"/>
        <rFont val="Times New Roman"/>
        <family val="1"/>
      </rPr>
      <t>)</t>
    </r>
  </si>
  <si>
    <t>313</t>
  </si>
  <si>
    <r>
      <rPr>
        <sz val="11"/>
        <rFont val="宋体"/>
        <family val="0"/>
      </rPr>
      <t>培土路肩、中央分隔带回填土、土路肩加固及路缘石</t>
    </r>
  </si>
  <si>
    <t>313-4</t>
  </si>
  <si>
    <t>花砖</t>
  </si>
  <si>
    <r>
      <t>1.</t>
    </r>
    <r>
      <rPr>
        <sz val="11"/>
        <rFont val="宋体"/>
        <family val="0"/>
      </rPr>
      <t xml:space="preserve">场地平整、处理；
</t>
    </r>
    <r>
      <rPr>
        <sz val="11"/>
        <rFont val="Times New Roman"/>
        <family val="1"/>
      </rPr>
      <t>2.</t>
    </r>
    <r>
      <rPr>
        <sz val="11"/>
        <rFont val="宋体"/>
        <family val="0"/>
      </rPr>
      <t xml:space="preserve">花砖装运；
</t>
    </r>
    <r>
      <rPr>
        <sz val="11"/>
        <rFont val="Times New Roman"/>
        <family val="1"/>
      </rPr>
      <t>3.</t>
    </r>
    <r>
      <rPr>
        <sz val="11"/>
        <rFont val="宋体"/>
        <family val="0"/>
      </rPr>
      <t xml:space="preserve">路基整修；
</t>
    </r>
    <r>
      <rPr>
        <sz val="11"/>
        <rFont val="Times New Roman"/>
        <family val="1"/>
      </rPr>
      <t>4.</t>
    </r>
    <r>
      <rPr>
        <sz val="11"/>
        <rFont val="宋体"/>
        <family val="0"/>
      </rPr>
      <t>花砖铺砌等完成该项工作全部内容，具体以图纸及招标文件为准。</t>
    </r>
  </si>
  <si>
    <t>313-5</t>
  </si>
  <si>
    <t>混凝土预制块路缘石</t>
  </si>
  <si>
    <r>
      <t>C30</t>
    </r>
    <r>
      <rPr>
        <sz val="11"/>
        <rFont val="宋体"/>
        <family val="0"/>
      </rPr>
      <t>混凝土侧石</t>
    </r>
    <r>
      <rPr>
        <sz val="11"/>
        <rFont val="Times New Roman"/>
        <family val="1"/>
      </rPr>
      <t>(150mm*300mm*800mm)</t>
    </r>
  </si>
  <si>
    <r>
      <t>1.</t>
    </r>
    <r>
      <rPr>
        <sz val="11"/>
        <rFont val="宋体"/>
        <family val="0"/>
      </rPr>
      <t xml:space="preserve">路侧石预制、装运；
</t>
    </r>
    <r>
      <rPr>
        <sz val="11"/>
        <rFont val="Times New Roman"/>
        <family val="1"/>
      </rPr>
      <t>2.</t>
    </r>
    <r>
      <rPr>
        <sz val="11"/>
        <rFont val="宋体"/>
        <family val="0"/>
      </rPr>
      <t xml:space="preserve">路基整修、基槽开挖与回填，废方弃运；
</t>
    </r>
    <r>
      <rPr>
        <sz val="11"/>
        <rFont val="Times New Roman"/>
        <family val="1"/>
      </rPr>
      <t>3.</t>
    </r>
    <r>
      <rPr>
        <sz val="11"/>
        <rFont val="宋体"/>
        <family val="0"/>
      </rPr>
      <t xml:space="preserve">基槽夯实；
</t>
    </r>
    <r>
      <rPr>
        <sz val="11"/>
        <rFont val="Times New Roman"/>
        <family val="1"/>
      </rPr>
      <t>4.</t>
    </r>
    <r>
      <rPr>
        <sz val="11"/>
        <rFont val="宋体"/>
        <family val="0"/>
      </rPr>
      <t xml:space="preserve">路侧石铺砌、勾缝；
</t>
    </r>
    <r>
      <rPr>
        <sz val="11"/>
        <rFont val="Times New Roman"/>
        <family val="1"/>
      </rPr>
      <t>5.</t>
    </r>
    <r>
      <rPr>
        <sz val="11"/>
        <rFont val="宋体"/>
        <family val="0"/>
      </rPr>
      <t>路侧石后背回填夯实等完成该项工作全部内容，具体以图纸及招标文件为准。</t>
    </r>
  </si>
  <si>
    <r>
      <t>C30</t>
    </r>
    <r>
      <rPr>
        <sz val="11"/>
        <rFont val="宋体"/>
        <family val="0"/>
      </rPr>
      <t>混凝土缘石</t>
    </r>
    <r>
      <rPr>
        <sz val="11"/>
        <rFont val="Times New Roman"/>
        <family val="1"/>
      </rPr>
      <t>(100mm*200mm*500mm)</t>
    </r>
  </si>
  <si>
    <r>
      <t>1.</t>
    </r>
    <r>
      <rPr>
        <sz val="11"/>
        <rFont val="宋体"/>
        <family val="0"/>
      </rPr>
      <t xml:space="preserve">路缘石预制、装运；
</t>
    </r>
    <r>
      <rPr>
        <sz val="11"/>
        <rFont val="Times New Roman"/>
        <family val="1"/>
      </rPr>
      <t>2.</t>
    </r>
    <r>
      <rPr>
        <sz val="11"/>
        <rFont val="宋体"/>
        <family val="0"/>
      </rPr>
      <t xml:space="preserve">路基整修、基槽开挖与回填，废方弃运；
</t>
    </r>
    <r>
      <rPr>
        <sz val="11"/>
        <rFont val="Times New Roman"/>
        <family val="1"/>
      </rPr>
      <t>3.</t>
    </r>
    <r>
      <rPr>
        <sz val="11"/>
        <rFont val="宋体"/>
        <family val="0"/>
      </rPr>
      <t xml:space="preserve">基槽夯实；
</t>
    </r>
    <r>
      <rPr>
        <sz val="11"/>
        <rFont val="Times New Roman"/>
        <family val="1"/>
      </rPr>
      <t>4.</t>
    </r>
    <r>
      <rPr>
        <sz val="11"/>
        <rFont val="宋体"/>
        <family val="0"/>
      </rPr>
      <t xml:space="preserve">路缘石铺砌、勾缝；
</t>
    </r>
    <r>
      <rPr>
        <sz val="11"/>
        <rFont val="Times New Roman"/>
        <family val="1"/>
      </rPr>
      <t>5.</t>
    </r>
    <r>
      <rPr>
        <sz val="11"/>
        <rFont val="宋体"/>
        <family val="0"/>
      </rPr>
      <t>路缘石后背回填夯实等完成该项工作全部内容，具体以图纸及招标文件为准。</t>
    </r>
  </si>
  <si>
    <t>314-3</t>
  </si>
  <si>
    <t>集水井</t>
  </si>
  <si>
    <t>收水口高程调整</t>
  </si>
  <si>
    <r>
      <rPr>
        <sz val="11"/>
        <rFont val="宋体"/>
        <family val="0"/>
      </rPr>
      <t>座</t>
    </r>
  </si>
  <si>
    <r>
      <t>1.</t>
    </r>
    <r>
      <rPr>
        <sz val="11"/>
        <rFont val="宋体"/>
        <family val="0"/>
      </rPr>
      <t xml:space="preserve">基层拆除、清理；
</t>
    </r>
    <r>
      <rPr>
        <sz val="11"/>
        <rFont val="Times New Roman"/>
        <family val="1"/>
      </rPr>
      <t>2.</t>
    </r>
    <r>
      <rPr>
        <sz val="11"/>
        <rFont val="宋体"/>
        <family val="0"/>
      </rPr>
      <t xml:space="preserve">井箅拆除、收水口加高砌筑、浇筑；
</t>
    </r>
    <r>
      <rPr>
        <sz val="11"/>
        <rFont val="Times New Roman"/>
        <family val="1"/>
      </rPr>
      <t>3.</t>
    </r>
    <r>
      <rPr>
        <sz val="11"/>
        <rFont val="宋体"/>
        <family val="0"/>
      </rPr>
      <t xml:space="preserve">井周回填处理；
</t>
    </r>
    <r>
      <rPr>
        <sz val="11"/>
        <rFont val="Times New Roman"/>
        <family val="1"/>
      </rPr>
      <t>4.</t>
    </r>
    <r>
      <rPr>
        <sz val="11"/>
        <rFont val="宋体"/>
        <family val="0"/>
      </rPr>
      <t xml:space="preserve">基层恢复；
</t>
    </r>
    <r>
      <rPr>
        <sz val="11"/>
        <rFont val="Times New Roman"/>
        <family val="1"/>
      </rPr>
      <t>5.</t>
    </r>
    <r>
      <rPr>
        <sz val="11"/>
        <rFont val="宋体"/>
        <family val="0"/>
      </rPr>
      <t xml:space="preserve">井箅安装；
</t>
    </r>
    <r>
      <rPr>
        <sz val="11"/>
        <rFont val="Times New Roman"/>
        <family val="1"/>
      </rPr>
      <t>6.</t>
    </r>
    <r>
      <rPr>
        <sz val="11"/>
        <rFont val="宋体"/>
        <family val="0"/>
      </rPr>
      <t>井周加固等完成该项工作全部内容，具体以图纸及招标文件为准。</t>
    </r>
  </si>
  <si>
    <r>
      <t xml:space="preserve">   </t>
    </r>
    <r>
      <rPr>
        <sz val="11"/>
        <rFont val="宋体"/>
        <family val="0"/>
      </rPr>
      <t>清单</t>
    </r>
    <r>
      <rPr>
        <sz val="11"/>
        <rFont val="Times New Roman"/>
        <family val="1"/>
      </rPr>
      <t xml:space="preserve">  </t>
    </r>
    <r>
      <rPr>
        <sz val="11"/>
        <rFont val="宋体"/>
        <family val="0"/>
      </rPr>
      <t>第</t>
    </r>
    <r>
      <rPr>
        <sz val="11"/>
        <rFont val="Times New Roman"/>
        <family val="1"/>
      </rPr>
      <t>300</t>
    </r>
    <r>
      <rPr>
        <sz val="11"/>
        <rFont val="宋体"/>
        <family val="0"/>
      </rPr>
      <t>章合计</t>
    </r>
    <r>
      <rPr>
        <sz val="11"/>
        <rFont val="Times New Roman"/>
        <family val="1"/>
      </rPr>
      <t xml:space="preserve">    </t>
    </r>
    <r>
      <rPr>
        <sz val="11"/>
        <rFont val="宋体"/>
        <family val="0"/>
      </rPr>
      <t>人民币</t>
    </r>
  </si>
  <si>
    <t>`</t>
  </si>
  <si>
    <r>
      <rPr>
        <sz val="11"/>
        <rFont val="宋体"/>
        <family val="0"/>
      </rPr>
      <t>工程名称：滨海新区</t>
    </r>
    <r>
      <rPr>
        <sz val="11"/>
        <rFont val="Times New Roman"/>
        <family val="1"/>
      </rPr>
      <t>8</t>
    </r>
    <r>
      <rPr>
        <sz val="11"/>
        <rFont val="宋体"/>
        <family val="0"/>
      </rPr>
      <t>条国省级公路维修工程（一期</t>
    </r>
    <r>
      <rPr>
        <sz val="11"/>
        <rFont val="Times New Roman"/>
        <family val="1"/>
      </rPr>
      <t>-</t>
    </r>
    <r>
      <rPr>
        <sz val="11"/>
        <rFont val="宋体"/>
        <family val="0"/>
      </rPr>
      <t>港城大道、海景大道）</t>
    </r>
    <r>
      <rPr>
        <sz val="11"/>
        <rFont val="Times New Roman"/>
        <family val="1"/>
      </rPr>
      <t>-</t>
    </r>
    <r>
      <rPr>
        <sz val="11"/>
        <rFont val="宋体"/>
        <family val="0"/>
      </rPr>
      <t>港城大道</t>
    </r>
  </si>
  <si>
    <r>
      <rPr>
        <b/>
        <sz val="11"/>
        <rFont val="宋体"/>
        <family val="0"/>
      </rPr>
      <t>清单</t>
    </r>
    <r>
      <rPr>
        <b/>
        <sz val="11"/>
        <rFont val="Times New Roman"/>
        <family val="1"/>
      </rPr>
      <t xml:space="preserve">   </t>
    </r>
    <r>
      <rPr>
        <b/>
        <sz val="11"/>
        <rFont val="宋体"/>
        <family val="0"/>
      </rPr>
      <t>第</t>
    </r>
    <r>
      <rPr>
        <b/>
        <sz val="11"/>
        <rFont val="Times New Roman"/>
        <family val="1"/>
      </rPr>
      <t xml:space="preserve"> 600 </t>
    </r>
    <r>
      <rPr>
        <b/>
        <sz val="11"/>
        <rFont val="宋体"/>
        <family val="0"/>
      </rPr>
      <t>章　安全设施及预埋管线</t>
    </r>
  </si>
  <si>
    <r>
      <rPr>
        <b/>
        <sz val="11"/>
        <rFont val="宋体"/>
        <family val="0"/>
      </rPr>
      <t>合价</t>
    </r>
    <r>
      <rPr>
        <b/>
        <sz val="11"/>
        <rFont val="Times New Roman"/>
        <family val="1"/>
      </rPr>
      <t xml:space="preserve">
</t>
    </r>
    <r>
      <rPr>
        <b/>
        <sz val="11"/>
        <rFont val="宋体"/>
        <family val="0"/>
      </rPr>
      <t>（元）</t>
    </r>
  </si>
  <si>
    <r>
      <rPr>
        <sz val="11"/>
        <rFont val="宋体"/>
        <family val="0"/>
      </rPr>
      <t>护栏</t>
    </r>
  </si>
  <si>
    <t>602-3</t>
  </si>
  <si>
    <r>
      <rPr>
        <sz val="11"/>
        <rFont val="宋体"/>
        <family val="0"/>
      </rPr>
      <t>波形梁钢护栏</t>
    </r>
  </si>
  <si>
    <r>
      <t>1.</t>
    </r>
    <r>
      <rPr>
        <sz val="11"/>
        <rFont val="宋体"/>
        <family val="0"/>
      </rPr>
      <t>原有护栏拆除、回收；</t>
    </r>
    <r>
      <rPr>
        <sz val="11"/>
        <rFont val="Times New Roman"/>
        <family val="1"/>
      </rPr>
      <t xml:space="preserve">
2.</t>
    </r>
    <r>
      <rPr>
        <sz val="11"/>
        <rFont val="宋体"/>
        <family val="0"/>
      </rPr>
      <t>对护栏地下进行物探；</t>
    </r>
    <r>
      <rPr>
        <sz val="11"/>
        <rFont val="Times New Roman"/>
        <family val="1"/>
      </rPr>
      <t xml:space="preserve">
3.</t>
    </r>
    <r>
      <rPr>
        <sz val="11"/>
        <rFont val="宋体"/>
        <family val="0"/>
      </rPr>
      <t xml:space="preserve">基础施工（成孔、埋入或预埋套筒或预埋地脚螺栓等）；
</t>
    </r>
    <r>
      <rPr>
        <sz val="11"/>
        <rFont val="Times New Roman"/>
        <family val="1"/>
      </rPr>
      <t>4.</t>
    </r>
    <r>
      <rPr>
        <sz val="11"/>
        <rFont val="宋体"/>
        <family val="0"/>
      </rPr>
      <t xml:space="preserve">波形梁及其匹配件安装；
</t>
    </r>
    <r>
      <rPr>
        <sz val="11"/>
        <rFont val="Times New Roman"/>
        <family val="1"/>
      </rPr>
      <t>5.</t>
    </r>
    <r>
      <rPr>
        <sz val="11"/>
        <rFont val="宋体"/>
        <family val="0"/>
      </rPr>
      <t xml:space="preserve">场地清理，弃方处理；
</t>
    </r>
    <r>
      <rPr>
        <sz val="11"/>
        <rFont val="Times New Roman"/>
        <family val="1"/>
      </rPr>
      <t>6.</t>
    </r>
    <r>
      <rPr>
        <sz val="11"/>
        <rFont val="宋体"/>
        <family val="0"/>
      </rPr>
      <t>补涂防腐涂装等完成该项工作全部内容，具体以图纸及招标文件为准。</t>
    </r>
  </si>
  <si>
    <t>604</t>
  </si>
  <si>
    <r>
      <rPr>
        <sz val="11"/>
        <rFont val="宋体"/>
        <family val="0"/>
      </rPr>
      <t>道路交通标志</t>
    </r>
  </si>
  <si>
    <t>604-1</t>
  </si>
  <si>
    <r>
      <rPr>
        <sz val="11"/>
        <rFont val="宋体"/>
        <family val="0"/>
      </rPr>
      <t>单柱式交通标志</t>
    </r>
  </si>
  <si>
    <r>
      <t>φ89</t>
    </r>
    <r>
      <rPr>
        <sz val="11"/>
        <rFont val="宋体"/>
        <family val="0"/>
      </rPr>
      <t>单柱交通标志</t>
    </r>
  </si>
  <si>
    <r>
      <rPr>
        <sz val="11"/>
        <rFont val="宋体"/>
        <family val="0"/>
      </rPr>
      <t>个</t>
    </r>
  </si>
  <si>
    <r>
      <t>1.</t>
    </r>
    <r>
      <rPr>
        <sz val="11"/>
        <rFont val="宋体"/>
        <family val="0"/>
      </rPr>
      <t xml:space="preserve">基槽开挖；
</t>
    </r>
    <r>
      <rPr>
        <sz val="11"/>
        <rFont val="Times New Roman"/>
        <family val="1"/>
      </rPr>
      <t>2.</t>
    </r>
    <r>
      <rPr>
        <sz val="11"/>
        <rFont val="宋体"/>
        <family val="0"/>
      </rPr>
      <t xml:space="preserve">基础施工（钢筋与预埋件安装、混凝土浇筑等）；
</t>
    </r>
    <r>
      <rPr>
        <sz val="11"/>
        <rFont val="Times New Roman"/>
        <family val="1"/>
      </rPr>
      <t>3.</t>
    </r>
    <r>
      <rPr>
        <sz val="11"/>
        <rFont val="宋体"/>
        <family val="0"/>
      </rPr>
      <t xml:space="preserve">立柱、标志板及各种匹配件制作与安装；
</t>
    </r>
    <r>
      <rPr>
        <sz val="11"/>
        <rFont val="Times New Roman"/>
        <family val="1"/>
      </rPr>
      <t>4.</t>
    </r>
    <r>
      <rPr>
        <sz val="11"/>
        <rFont val="宋体"/>
        <family val="0"/>
      </rPr>
      <t>清理，弃方处理等完成该项工作全部内容，具体以图纸及招标文件为准。</t>
    </r>
  </si>
  <si>
    <t>604-8</t>
  </si>
  <si>
    <t>里程牌</t>
  </si>
  <si>
    <r>
      <t>1.</t>
    </r>
    <r>
      <rPr>
        <sz val="11"/>
        <rFont val="宋体"/>
        <family val="0"/>
      </rPr>
      <t xml:space="preserve">基础施工或设置连接件；
</t>
    </r>
    <r>
      <rPr>
        <sz val="11"/>
        <rFont val="Times New Roman"/>
        <family val="1"/>
      </rPr>
      <t>2.</t>
    </r>
    <r>
      <rPr>
        <sz val="11"/>
        <rFont val="宋体"/>
        <family val="0"/>
      </rPr>
      <t>里程碑制作与安装等完成该项工作全部内容，具体以图纸及招标文件为准。</t>
    </r>
  </si>
  <si>
    <t>604-9</t>
  </si>
  <si>
    <r>
      <rPr>
        <sz val="11"/>
        <rFont val="宋体"/>
        <family val="0"/>
      </rPr>
      <t>公路界碑</t>
    </r>
  </si>
  <si>
    <r>
      <t>1.</t>
    </r>
    <r>
      <rPr>
        <sz val="11"/>
        <rFont val="宋体"/>
        <family val="0"/>
      </rPr>
      <t xml:space="preserve">界碑制作；
</t>
    </r>
    <r>
      <rPr>
        <sz val="11"/>
        <rFont val="Times New Roman"/>
        <family val="1"/>
      </rPr>
      <t>2.</t>
    </r>
    <r>
      <rPr>
        <sz val="11"/>
        <rFont val="宋体"/>
        <family val="0"/>
      </rPr>
      <t xml:space="preserve">基槽开挖、基槽混凝土浇筑、界碑埋设；
</t>
    </r>
    <r>
      <rPr>
        <sz val="11"/>
        <rFont val="Times New Roman"/>
        <family val="1"/>
      </rPr>
      <t>3.</t>
    </r>
    <r>
      <rPr>
        <sz val="11"/>
        <rFont val="宋体"/>
        <family val="0"/>
      </rPr>
      <t xml:space="preserve">基坑回填、夯实；
</t>
    </r>
    <r>
      <rPr>
        <sz val="11"/>
        <rFont val="Times New Roman"/>
        <family val="1"/>
      </rPr>
      <t>4.</t>
    </r>
    <r>
      <rPr>
        <sz val="11"/>
        <rFont val="宋体"/>
        <family val="0"/>
      </rPr>
      <t>清理，弃方处理等完成该项工作全部内容，具体以图纸及招标文件为准。</t>
    </r>
  </si>
  <si>
    <r>
      <rPr>
        <sz val="11"/>
        <rFont val="宋体"/>
        <family val="0"/>
      </rPr>
      <t>路口标柱</t>
    </r>
  </si>
  <si>
    <r>
      <t>1.</t>
    </r>
    <r>
      <rPr>
        <sz val="11"/>
        <rFont val="宋体"/>
        <family val="0"/>
      </rPr>
      <t xml:space="preserve">路口标注制作；
</t>
    </r>
    <r>
      <rPr>
        <sz val="11"/>
        <rFont val="Times New Roman"/>
        <family val="1"/>
      </rPr>
      <t>2.</t>
    </r>
    <r>
      <rPr>
        <sz val="11"/>
        <rFont val="宋体"/>
        <family val="0"/>
      </rPr>
      <t xml:space="preserve">基槽开挖、基槽混凝土浇筑、标注埋设；
</t>
    </r>
    <r>
      <rPr>
        <sz val="11"/>
        <rFont val="Times New Roman"/>
        <family val="1"/>
      </rPr>
      <t>3.</t>
    </r>
    <r>
      <rPr>
        <sz val="11"/>
        <rFont val="宋体"/>
        <family val="0"/>
      </rPr>
      <t xml:space="preserve">基坑回填、夯实；
</t>
    </r>
    <r>
      <rPr>
        <sz val="11"/>
        <rFont val="Times New Roman"/>
        <family val="1"/>
      </rPr>
      <t>4.</t>
    </r>
    <r>
      <rPr>
        <sz val="11"/>
        <rFont val="宋体"/>
        <family val="0"/>
      </rPr>
      <t>清理，弃方处理等完成该项工作全部内容，具体以图纸及招标文件为准。</t>
    </r>
  </si>
  <si>
    <t>604-10</t>
  </si>
  <si>
    <r>
      <rPr>
        <sz val="11"/>
        <color indexed="8"/>
        <rFont val="宋体"/>
        <family val="0"/>
      </rPr>
      <t>百米桩</t>
    </r>
  </si>
  <si>
    <r>
      <rPr>
        <sz val="11"/>
        <rFont val="宋体"/>
        <family val="0"/>
      </rPr>
      <t>百米桩</t>
    </r>
  </si>
  <si>
    <t>百米桩制作、安装等完成该项工作全部内容，具体以图纸及招标文件为准。</t>
  </si>
  <si>
    <t>百米牌</t>
  </si>
  <si>
    <t>个</t>
  </si>
  <si>
    <t>百米牌制作、安装等完成该项工作全部内容，具体以图纸及招标文件为准。</t>
  </si>
  <si>
    <t>605</t>
  </si>
  <si>
    <r>
      <rPr>
        <sz val="11"/>
        <rFont val="宋体"/>
        <family val="0"/>
      </rPr>
      <t>道路交通标线</t>
    </r>
  </si>
  <si>
    <t>605-1</t>
  </si>
  <si>
    <r>
      <rPr>
        <sz val="11"/>
        <rFont val="宋体"/>
        <family val="0"/>
      </rPr>
      <t>热熔型涂料路面标线</t>
    </r>
  </si>
  <si>
    <r>
      <t>1.</t>
    </r>
    <r>
      <rPr>
        <sz val="11"/>
        <rFont val="宋体"/>
        <family val="0"/>
      </rPr>
      <t xml:space="preserve">路面清扫；
</t>
    </r>
    <r>
      <rPr>
        <sz val="11"/>
        <rFont val="Times New Roman"/>
        <family val="1"/>
      </rPr>
      <t>2.</t>
    </r>
    <r>
      <rPr>
        <sz val="11"/>
        <rFont val="宋体"/>
        <family val="0"/>
      </rPr>
      <t>刮涂底油，涂料加热溶解，喷（刮）标线，撒布玻璃珠（反光标线），初期养护等完成该项工作全部内容，具体以图纸及招标文件为准。</t>
    </r>
  </si>
  <si>
    <r>
      <rPr>
        <sz val="11"/>
        <rFont val="宋体"/>
        <family val="0"/>
      </rPr>
      <t>振动标线</t>
    </r>
  </si>
  <si>
    <r>
      <t>1.</t>
    </r>
    <r>
      <rPr>
        <sz val="11"/>
        <rFont val="宋体"/>
        <family val="0"/>
      </rPr>
      <t xml:space="preserve">路面清扫；
</t>
    </r>
    <r>
      <rPr>
        <sz val="11"/>
        <rFont val="Times New Roman"/>
        <family val="1"/>
      </rPr>
      <t>2.</t>
    </r>
    <r>
      <rPr>
        <sz val="11"/>
        <rFont val="宋体"/>
        <family val="0"/>
      </rPr>
      <t>刮涂底油，涂料加热溶解，喷（刮）振动标线，初期养护等完成该项工作全部内容，具体以图纸及招标文件为准。</t>
    </r>
  </si>
  <si>
    <t>605-5</t>
  </si>
  <si>
    <r>
      <rPr>
        <sz val="11"/>
        <rFont val="宋体"/>
        <family val="0"/>
      </rPr>
      <t>轮廓标</t>
    </r>
  </si>
  <si>
    <r>
      <t>轮廓标（</t>
    </r>
    <r>
      <rPr>
        <sz val="11"/>
        <rFont val="Times New Roman"/>
        <family val="1"/>
      </rPr>
      <t>De(Rb)-At1</t>
    </r>
    <r>
      <rPr>
        <sz val="11"/>
        <rFont val="宋体"/>
        <family val="0"/>
      </rPr>
      <t>）</t>
    </r>
  </si>
  <si>
    <r>
      <t xml:space="preserve">1. </t>
    </r>
    <r>
      <rPr>
        <sz val="11"/>
        <rFont val="宋体"/>
        <family val="0"/>
      </rPr>
      <t xml:space="preserve">连接件设置；
</t>
    </r>
    <r>
      <rPr>
        <sz val="11"/>
        <rFont val="Times New Roman"/>
        <family val="1"/>
      </rPr>
      <t>2.</t>
    </r>
    <r>
      <rPr>
        <sz val="11"/>
        <rFont val="宋体"/>
        <family val="0"/>
      </rPr>
      <t>轮廓标安装等完成该项工作全部内容，具体以图纸及招标文件为准。</t>
    </r>
  </si>
  <si>
    <r>
      <t>轮廓标（</t>
    </r>
    <r>
      <rPr>
        <sz val="11"/>
        <rFont val="Times New Roman"/>
        <family val="1"/>
      </rPr>
      <t>De(Rb)-At2</t>
    </r>
    <r>
      <rPr>
        <sz val="11"/>
        <rFont val="宋体"/>
        <family val="0"/>
      </rPr>
      <t>）</t>
    </r>
  </si>
  <si>
    <t>605-6</t>
  </si>
  <si>
    <t>立面标记</t>
  </si>
  <si>
    <r>
      <rPr>
        <sz val="11"/>
        <rFont val="宋体"/>
        <family val="0"/>
      </rPr>
      <t>表面清理，刮（喷</t>
    </r>
    <r>
      <rPr>
        <sz val="11"/>
        <rFont val="Times New Roman"/>
        <family val="1"/>
      </rPr>
      <t>)</t>
    </r>
    <r>
      <rPr>
        <sz val="11"/>
        <rFont val="宋体"/>
        <family val="0"/>
      </rPr>
      <t>涂等完成该项工作全部内容，具体以图纸及招标文件为准。</t>
    </r>
  </si>
  <si>
    <r>
      <t xml:space="preserve">   </t>
    </r>
    <r>
      <rPr>
        <sz val="11"/>
        <rFont val="宋体"/>
        <family val="0"/>
      </rPr>
      <t>清单</t>
    </r>
    <r>
      <rPr>
        <sz val="11"/>
        <rFont val="Times New Roman"/>
        <family val="1"/>
      </rPr>
      <t xml:space="preserve">  </t>
    </r>
    <r>
      <rPr>
        <sz val="11"/>
        <rFont val="宋体"/>
        <family val="0"/>
      </rPr>
      <t>第</t>
    </r>
    <r>
      <rPr>
        <sz val="11"/>
        <rFont val="Times New Roman"/>
        <family val="1"/>
      </rPr>
      <t>600</t>
    </r>
    <r>
      <rPr>
        <sz val="11"/>
        <rFont val="宋体"/>
        <family val="0"/>
      </rPr>
      <t>章合计</t>
    </r>
    <r>
      <rPr>
        <sz val="11"/>
        <rFont val="Times New Roman"/>
        <family val="1"/>
      </rPr>
      <t xml:space="preserve">    </t>
    </r>
    <r>
      <rPr>
        <sz val="11"/>
        <rFont val="宋体"/>
        <family val="0"/>
      </rPr>
      <t>人民币</t>
    </r>
  </si>
  <si>
    <t>工程量清单汇总表</t>
  </si>
  <si>
    <t>章次</t>
  </si>
  <si>
    <r>
      <t>科</t>
    </r>
    <r>
      <rPr>
        <b/>
        <sz val="11"/>
        <rFont val="Times New Roman"/>
        <family val="1"/>
      </rPr>
      <t xml:space="preserve">   </t>
    </r>
    <r>
      <rPr>
        <b/>
        <sz val="11"/>
        <rFont val="宋体"/>
        <family val="0"/>
      </rPr>
      <t>目</t>
    </r>
    <r>
      <rPr>
        <b/>
        <sz val="11"/>
        <rFont val="Times New Roman"/>
        <family val="1"/>
      </rPr>
      <t xml:space="preserve">   </t>
    </r>
    <r>
      <rPr>
        <b/>
        <sz val="11"/>
        <rFont val="宋体"/>
        <family val="0"/>
      </rPr>
      <t>名</t>
    </r>
    <r>
      <rPr>
        <b/>
        <sz val="11"/>
        <rFont val="Times New Roman"/>
        <family val="1"/>
      </rPr>
      <t xml:space="preserve">   </t>
    </r>
    <r>
      <rPr>
        <b/>
        <sz val="11"/>
        <rFont val="宋体"/>
        <family val="0"/>
      </rPr>
      <t>称</t>
    </r>
  </si>
  <si>
    <r>
      <t>金</t>
    </r>
    <r>
      <rPr>
        <b/>
        <sz val="11"/>
        <rFont val="Times New Roman"/>
        <family val="1"/>
      </rPr>
      <t xml:space="preserve">   </t>
    </r>
    <r>
      <rPr>
        <b/>
        <sz val="11"/>
        <rFont val="宋体"/>
        <family val="0"/>
      </rPr>
      <t>额</t>
    </r>
    <r>
      <rPr>
        <b/>
        <sz val="11"/>
        <rFont val="Times New Roman"/>
        <family val="1"/>
      </rPr>
      <t xml:space="preserve"> (</t>
    </r>
    <r>
      <rPr>
        <b/>
        <sz val="11"/>
        <rFont val="宋体"/>
        <family val="0"/>
      </rPr>
      <t>元</t>
    </r>
    <r>
      <rPr>
        <b/>
        <sz val="11"/>
        <rFont val="Times New Roman"/>
        <family val="1"/>
      </rPr>
      <t>)</t>
    </r>
  </si>
  <si>
    <r>
      <rPr>
        <sz val="11"/>
        <rFont val="宋体"/>
        <family val="0"/>
      </rPr>
      <t>总则</t>
    </r>
  </si>
  <si>
    <r>
      <rPr>
        <sz val="11"/>
        <rFont val="宋体"/>
        <family val="0"/>
      </rPr>
      <t>路基</t>
    </r>
  </si>
  <si>
    <t>路面</t>
  </si>
  <si>
    <r>
      <rPr>
        <sz val="11"/>
        <rFont val="宋体"/>
        <family val="0"/>
      </rPr>
      <t>桥梁、涵洞</t>
    </r>
  </si>
  <si>
    <r>
      <rPr>
        <sz val="11"/>
        <rFont val="宋体"/>
        <family val="0"/>
      </rPr>
      <t>隧道</t>
    </r>
  </si>
  <si>
    <r>
      <rPr>
        <sz val="11"/>
        <rFont val="宋体"/>
        <family val="0"/>
      </rPr>
      <t>安全设施及预埋管线</t>
    </r>
  </si>
  <si>
    <r>
      <rPr>
        <sz val="11"/>
        <rFont val="宋体"/>
        <family val="0"/>
      </rPr>
      <t>绿化及环境保护设施</t>
    </r>
  </si>
  <si>
    <r>
      <rPr>
        <sz val="11"/>
        <rFont val="宋体"/>
        <family val="0"/>
      </rPr>
      <t>第</t>
    </r>
    <r>
      <rPr>
        <sz val="11"/>
        <rFont val="Times New Roman"/>
        <family val="1"/>
      </rPr>
      <t>100</t>
    </r>
    <r>
      <rPr>
        <sz val="11"/>
        <rFont val="宋体"/>
        <family val="0"/>
      </rPr>
      <t>章至700章清单合计</t>
    </r>
  </si>
  <si>
    <r>
      <rPr>
        <sz val="11"/>
        <rFont val="宋体"/>
        <family val="0"/>
      </rPr>
      <t>已包含在清单合计中材料、工程设备、专业工程暂估价合计</t>
    </r>
  </si>
  <si>
    <r>
      <t xml:space="preserve"> </t>
    </r>
    <r>
      <rPr>
        <sz val="11"/>
        <rFont val="宋体"/>
        <family val="0"/>
      </rPr>
      <t>已包含在清单合计中的安全生产费</t>
    </r>
  </si>
  <si>
    <r>
      <rPr>
        <sz val="11"/>
        <rFont val="宋体"/>
        <family val="0"/>
      </rPr>
      <t>清单合计减去材料、工程设备、专业工程暂估价、安全生产费合计</t>
    </r>
    <r>
      <rPr>
        <sz val="11"/>
        <rFont val="Times New Roman"/>
        <family val="1"/>
      </rPr>
      <t>(8-9-10=11)</t>
    </r>
    <r>
      <rPr>
        <sz val="11"/>
        <rFont val="宋体"/>
        <family val="0"/>
      </rPr>
      <t>（评标价）</t>
    </r>
  </si>
  <si>
    <r>
      <t>按上项（</t>
    </r>
    <r>
      <rPr>
        <sz val="11"/>
        <rFont val="Times New Roman"/>
        <family val="1"/>
      </rPr>
      <t>11</t>
    </r>
    <r>
      <rPr>
        <sz val="11"/>
        <rFont val="宋体"/>
        <family val="0"/>
      </rPr>
      <t>）金额的</t>
    </r>
    <r>
      <rPr>
        <sz val="11"/>
        <rFont val="Times New Roman"/>
        <family val="1"/>
      </rPr>
      <t>0%</t>
    </r>
    <r>
      <rPr>
        <sz val="11"/>
        <rFont val="宋体"/>
        <family val="0"/>
      </rPr>
      <t>作为不可预见因素的暂列金额</t>
    </r>
  </si>
  <si>
    <r>
      <t>投标报价（即</t>
    </r>
    <r>
      <rPr>
        <sz val="11"/>
        <rFont val="Times New Roman"/>
        <family val="1"/>
      </rPr>
      <t xml:space="preserve"> 8+12=13</t>
    </r>
    <r>
      <rPr>
        <sz val="11"/>
        <rFont val="宋体"/>
        <family val="0"/>
      </rPr>
      <t>）</t>
    </r>
  </si>
  <si>
    <r>
      <t>工程名称：滨海新区8条国省级公路维修工程（一期-港城大道、海景大道）</t>
    </r>
    <r>
      <rPr>
        <sz val="11"/>
        <rFont val="Times New Roman"/>
        <family val="1"/>
      </rPr>
      <t>-</t>
    </r>
    <r>
      <rPr>
        <sz val="11"/>
        <rFont val="宋体"/>
        <family val="0"/>
      </rPr>
      <t>海景大道</t>
    </r>
  </si>
  <si>
    <r>
      <rPr>
        <sz val="11"/>
        <rFont val="宋体"/>
        <family val="0"/>
      </rPr>
      <t>按《公路工程竣（交）工验收办法》、《公路工程竣</t>
    </r>
    <r>
      <rPr>
        <sz val="11"/>
        <rFont val="Times New Roman"/>
        <family val="1"/>
      </rPr>
      <t>(</t>
    </r>
    <r>
      <rPr>
        <sz val="11"/>
        <rFont val="宋体"/>
        <family val="0"/>
      </rPr>
      <t>交</t>
    </r>
    <r>
      <rPr>
        <sz val="11"/>
        <rFont val="Times New Roman"/>
        <family val="1"/>
      </rPr>
      <t>)</t>
    </r>
    <r>
      <rPr>
        <sz val="11"/>
        <rFont val="宋体"/>
        <family val="0"/>
      </rPr>
      <t>工验收办法实施细则》及合同条款规定进行编制</t>
    </r>
  </si>
  <si>
    <r>
      <rPr>
        <sz val="11"/>
        <rFont val="宋体"/>
        <family val="0"/>
      </rPr>
      <t>施工环保费</t>
    </r>
  </si>
  <si>
    <r>
      <rPr>
        <sz val="11"/>
        <rFont val="宋体"/>
        <family val="0"/>
      </rPr>
      <t>按招标文件技术规范</t>
    </r>
    <r>
      <rPr>
        <sz val="11"/>
        <rFont val="Times New Roman"/>
        <family val="1"/>
      </rPr>
      <t xml:space="preserve"> 102.11 </t>
    </r>
    <r>
      <rPr>
        <sz val="11"/>
        <rFont val="宋体"/>
        <family val="0"/>
      </rPr>
      <t>小</t>
    </r>
    <r>
      <rPr>
        <sz val="11"/>
        <rFont val="Times New Roman"/>
        <family val="1"/>
      </rPr>
      <t xml:space="preserve">
</t>
    </r>
    <r>
      <rPr>
        <sz val="11"/>
        <rFont val="宋体"/>
        <family val="0"/>
      </rPr>
      <t>节及合同条款规定落实环境保</t>
    </r>
    <r>
      <rPr>
        <sz val="11"/>
        <rFont val="Times New Roman"/>
        <family val="1"/>
      </rPr>
      <t xml:space="preserve">
</t>
    </r>
    <r>
      <rPr>
        <sz val="11"/>
        <rFont val="宋体"/>
        <family val="0"/>
      </rPr>
      <t>护</t>
    </r>
  </si>
  <si>
    <r>
      <rPr>
        <sz val="11"/>
        <rFont val="宋体"/>
        <family val="0"/>
      </rPr>
      <t>按招标文件技术规范</t>
    </r>
    <r>
      <rPr>
        <sz val="11"/>
        <rFont val="Times New Roman"/>
        <family val="1"/>
      </rPr>
      <t xml:space="preserve"> 102.13 </t>
    </r>
    <r>
      <rPr>
        <sz val="11"/>
        <rFont val="宋体"/>
        <family val="0"/>
      </rPr>
      <t>小</t>
    </r>
    <r>
      <rPr>
        <sz val="11"/>
        <rFont val="Times New Roman"/>
        <family val="1"/>
      </rPr>
      <t xml:space="preserve">
</t>
    </r>
    <r>
      <rPr>
        <sz val="11"/>
        <rFont val="宋体"/>
        <family val="0"/>
      </rPr>
      <t>节及合同条款规定落实安全生</t>
    </r>
    <r>
      <rPr>
        <sz val="11"/>
        <rFont val="Times New Roman"/>
        <family val="1"/>
      </rPr>
      <t xml:space="preserve">
</t>
    </r>
    <r>
      <rPr>
        <sz val="11"/>
        <rFont val="宋体"/>
        <family val="0"/>
      </rPr>
      <t>产</t>
    </r>
  </si>
  <si>
    <r>
      <rPr>
        <sz val="11"/>
        <rFont val="宋体"/>
        <family val="0"/>
      </rPr>
      <t>按招标文件技术规范</t>
    </r>
    <r>
      <rPr>
        <sz val="11"/>
        <rFont val="Times New Roman"/>
        <family val="1"/>
      </rPr>
      <t xml:space="preserve"> 103.03 </t>
    </r>
    <r>
      <rPr>
        <sz val="11"/>
        <rFont val="宋体"/>
        <family val="0"/>
      </rPr>
      <t>小</t>
    </r>
    <r>
      <rPr>
        <sz val="11"/>
        <rFont val="Times New Roman"/>
        <family val="1"/>
      </rPr>
      <t xml:space="preserve">
</t>
    </r>
    <r>
      <rPr>
        <sz val="11"/>
        <rFont val="宋体"/>
        <family val="0"/>
      </rPr>
      <t>节及合同条款规定完成临时道</t>
    </r>
    <r>
      <rPr>
        <sz val="11"/>
        <rFont val="Times New Roman"/>
        <family val="1"/>
      </rPr>
      <t xml:space="preserve">
</t>
    </r>
    <r>
      <rPr>
        <sz val="11"/>
        <rFont val="宋体"/>
        <family val="0"/>
      </rPr>
      <t>路的修建、养护与拆除以及工程交通导改及相关部门配合协调费</t>
    </r>
  </si>
  <si>
    <r>
      <rPr>
        <sz val="11"/>
        <rFont val="宋体"/>
        <family val="0"/>
      </rPr>
      <t>按招标文件技术规范</t>
    </r>
    <r>
      <rPr>
        <sz val="11"/>
        <rFont val="Times New Roman"/>
        <family val="1"/>
      </rPr>
      <t xml:space="preserve"> 103.02 </t>
    </r>
    <r>
      <rPr>
        <sz val="11"/>
        <rFont val="宋体"/>
        <family val="0"/>
      </rPr>
      <t>小节及合同条款规定完成临时供电设施架设、维护与拆除</t>
    </r>
  </si>
  <si>
    <r>
      <rPr>
        <sz val="11"/>
        <rFont val="宋体"/>
        <family val="0"/>
      </rPr>
      <t>按招标文件技术规范</t>
    </r>
    <r>
      <rPr>
        <sz val="11"/>
        <rFont val="Times New Roman"/>
        <family val="1"/>
      </rPr>
      <t xml:space="preserve"> 103.02 </t>
    </r>
    <r>
      <rPr>
        <sz val="11"/>
        <rFont val="宋体"/>
        <family val="0"/>
      </rPr>
      <t>小节及合同条款规定完成电信设施的提供、维修与拆除</t>
    </r>
  </si>
  <si>
    <r>
      <rPr>
        <sz val="11"/>
        <rFont val="宋体"/>
        <family val="0"/>
      </rPr>
      <t>按招标文件技术规范</t>
    </r>
    <r>
      <rPr>
        <sz val="11"/>
        <rFont val="Times New Roman"/>
        <family val="1"/>
      </rPr>
      <t xml:space="preserve"> 103.02 </t>
    </r>
    <r>
      <rPr>
        <sz val="11"/>
        <rFont val="宋体"/>
        <family val="0"/>
      </rPr>
      <t>小节及合同条款规定完成临时供水与排污设施的修建、维修与拆除</t>
    </r>
  </si>
  <si>
    <t>场地清理</t>
  </si>
  <si>
    <t>202-1</t>
  </si>
  <si>
    <t>清理与掘除</t>
  </si>
  <si>
    <t>清理现场</t>
  </si>
  <si>
    <r>
      <t>1.</t>
    </r>
    <r>
      <rPr>
        <sz val="11"/>
        <rFont val="宋体"/>
        <family val="0"/>
      </rPr>
      <t>灌木、竹林、胸径小于</t>
    </r>
    <r>
      <rPr>
        <sz val="11"/>
        <rFont val="Times New Roman"/>
        <family val="1"/>
      </rPr>
      <t xml:space="preserve">
10cm </t>
    </r>
    <r>
      <rPr>
        <sz val="11"/>
        <rFont val="宋体"/>
        <family val="0"/>
      </rPr>
      <t>树木的砍伐及挖根；</t>
    </r>
    <r>
      <rPr>
        <sz val="11"/>
        <rFont val="Times New Roman"/>
        <family val="1"/>
      </rPr>
      <t xml:space="preserve">
2.</t>
    </r>
    <r>
      <rPr>
        <sz val="11"/>
        <rFont val="宋体"/>
        <family val="0"/>
      </rPr>
      <t>清除场地表面</t>
    </r>
    <r>
      <rPr>
        <sz val="11"/>
        <rFont val="Times New Roman"/>
        <family val="1"/>
      </rPr>
      <t xml:space="preserve"> 0~30cm
</t>
    </r>
    <r>
      <rPr>
        <sz val="11"/>
        <rFont val="宋体"/>
        <family val="0"/>
      </rPr>
      <t>范围内的垃圾、废料、表</t>
    </r>
    <r>
      <rPr>
        <sz val="11"/>
        <rFont val="Times New Roman"/>
        <family val="1"/>
      </rPr>
      <t xml:space="preserve">
</t>
    </r>
    <r>
      <rPr>
        <sz val="11"/>
        <rFont val="宋体"/>
        <family val="0"/>
      </rPr>
      <t>土（腐殖土）、石头、草</t>
    </r>
    <r>
      <rPr>
        <sz val="11"/>
        <rFont val="Times New Roman"/>
        <family val="1"/>
      </rPr>
      <t xml:space="preserve">
</t>
    </r>
    <r>
      <rPr>
        <sz val="11"/>
        <rFont val="宋体"/>
        <family val="0"/>
      </rPr>
      <t>皮；</t>
    </r>
    <r>
      <rPr>
        <sz val="11"/>
        <rFont val="Times New Roman"/>
        <family val="1"/>
      </rPr>
      <t xml:space="preserve">
3.</t>
    </r>
    <r>
      <rPr>
        <sz val="11"/>
        <rFont val="宋体"/>
        <family val="0"/>
      </rPr>
      <t>与清理现场有关的一切</t>
    </r>
    <r>
      <rPr>
        <sz val="11"/>
        <rFont val="Times New Roman"/>
        <family val="1"/>
      </rPr>
      <t xml:space="preserve">
</t>
    </r>
    <r>
      <rPr>
        <sz val="11"/>
        <rFont val="宋体"/>
        <family val="0"/>
      </rPr>
      <t>挖方、坑穴的回填、整平、</t>
    </r>
    <r>
      <rPr>
        <sz val="11"/>
        <rFont val="Times New Roman"/>
        <family val="1"/>
      </rPr>
      <t xml:space="preserve">
</t>
    </r>
    <r>
      <rPr>
        <sz val="11"/>
        <rFont val="宋体"/>
        <family val="0"/>
      </rPr>
      <t>压实；</t>
    </r>
    <r>
      <rPr>
        <sz val="11"/>
        <rFont val="Times New Roman"/>
        <family val="1"/>
      </rPr>
      <t xml:space="preserve">
4.</t>
    </r>
    <r>
      <rPr>
        <sz val="11"/>
        <rFont val="宋体"/>
        <family val="0"/>
      </rPr>
      <t>适用材料的装卸、移运、</t>
    </r>
    <r>
      <rPr>
        <sz val="11"/>
        <rFont val="Times New Roman"/>
        <family val="1"/>
      </rPr>
      <t xml:space="preserve">
</t>
    </r>
    <r>
      <rPr>
        <sz val="11"/>
        <rFont val="宋体"/>
        <family val="0"/>
      </rPr>
      <t>堆放及非适用材料的移</t>
    </r>
    <r>
      <rPr>
        <sz val="11"/>
        <rFont val="Times New Roman"/>
        <family val="1"/>
      </rPr>
      <t xml:space="preserve">
</t>
    </r>
    <r>
      <rPr>
        <sz val="11"/>
        <rFont val="宋体"/>
        <family val="0"/>
      </rPr>
      <t>运处理；</t>
    </r>
    <r>
      <rPr>
        <sz val="11"/>
        <rFont val="Times New Roman"/>
        <family val="1"/>
      </rPr>
      <t xml:space="preserve">
5.</t>
    </r>
    <r>
      <rPr>
        <sz val="11"/>
        <rFont val="宋体"/>
        <family val="0"/>
      </rPr>
      <t>现场清理等完成该项工作全部内容，具体以图纸及招标文件为准。</t>
    </r>
  </si>
  <si>
    <t>拆除沥青混凝土路面</t>
  </si>
  <si>
    <t>铣刨沥青混凝土路面</t>
  </si>
  <si>
    <t>拆除混凝土路面</t>
  </si>
  <si>
    <r>
      <rPr>
        <sz val="11"/>
        <color indexed="8"/>
        <rFont val="宋体"/>
        <family val="0"/>
      </rPr>
      <t>拆除水泥稳定碎石基层</t>
    </r>
  </si>
  <si>
    <t xml:space="preserve"> -e</t>
  </si>
  <si>
    <r>
      <rPr>
        <sz val="11"/>
        <color indexed="8"/>
        <rFont val="宋体"/>
        <family val="0"/>
      </rPr>
      <t>拆除石灰粉煤灰碎石基层</t>
    </r>
  </si>
  <si>
    <r>
      <rPr>
        <sz val="11"/>
        <color indexed="8"/>
        <rFont val="宋体"/>
        <family val="0"/>
      </rPr>
      <t>拆除级配碎石垫层</t>
    </r>
  </si>
  <si>
    <t>-c-1</t>
  </si>
  <si>
    <t>-c-2</t>
  </si>
  <si>
    <t>拆除花岗岩侧石</t>
  </si>
  <si>
    <r>
      <t>1.</t>
    </r>
    <r>
      <rPr>
        <sz val="11"/>
        <rFont val="宋体"/>
        <family val="0"/>
      </rPr>
      <t>保护性拆除；</t>
    </r>
    <r>
      <rPr>
        <sz val="11"/>
        <rFont val="Times New Roman"/>
        <family val="1"/>
      </rPr>
      <t xml:space="preserve">
2.</t>
    </r>
    <r>
      <rPr>
        <sz val="11"/>
        <rFont val="宋体"/>
        <family val="0"/>
      </rPr>
      <t>装卸、移运处理；</t>
    </r>
    <r>
      <rPr>
        <sz val="11"/>
        <rFont val="Times New Roman"/>
        <family val="1"/>
      </rPr>
      <t xml:space="preserve">
3.</t>
    </r>
    <r>
      <rPr>
        <sz val="11"/>
        <rFont val="宋体"/>
        <family val="0"/>
      </rPr>
      <t>场地清理、平整等完成该项工作全部内容，具体以图纸及招标文件为准。</t>
    </r>
  </si>
  <si>
    <t>特殊地区路基处理</t>
  </si>
  <si>
    <t>软土路基处理</t>
  </si>
  <si>
    <t>玻纤土工格栅</t>
  </si>
  <si>
    <t>302-1</t>
  </si>
  <si>
    <t>碎石垫层</t>
  </si>
  <si>
    <r>
      <t>20cm</t>
    </r>
    <r>
      <rPr>
        <sz val="11"/>
        <rFont val="宋体"/>
        <family val="0"/>
      </rPr>
      <t>级配碎石垫层</t>
    </r>
  </si>
  <si>
    <r>
      <t>1.</t>
    </r>
    <r>
      <rPr>
        <sz val="11"/>
        <rFont val="宋体"/>
        <family val="0"/>
      </rPr>
      <t xml:space="preserve">检查、清除路基上的浮土、杂物，并洒水湿润；
</t>
    </r>
    <r>
      <rPr>
        <sz val="11"/>
        <rFont val="Times New Roman"/>
        <family val="1"/>
      </rPr>
      <t>2.</t>
    </r>
    <r>
      <rPr>
        <sz val="11"/>
        <rFont val="宋体"/>
        <family val="0"/>
      </rPr>
      <t xml:space="preserve">摊铺；
</t>
    </r>
    <r>
      <rPr>
        <sz val="11"/>
        <rFont val="Times New Roman"/>
        <family val="1"/>
      </rPr>
      <t>3.</t>
    </r>
    <r>
      <rPr>
        <sz val="11"/>
        <rFont val="宋体"/>
        <family val="0"/>
      </rPr>
      <t xml:space="preserve">整平、整型；
</t>
    </r>
    <r>
      <rPr>
        <sz val="11"/>
        <rFont val="Times New Roman"/>
        <family val="1"/>
      </rPr>
      <t>4.</t>
    </r>
    <r>
      <rPr>
        <sz val="11"/>
        <rFont val="宋体"/>
        <family val="0"/>
      </rPr>
      <t>洒水、碾压、整修等完成该项工作全部内容，具体以图纸及招标文件为准。</t>
    </r>
  </si>
  <si>
    <t>石灰稳定土垫层</t>
  </si>
  <si>
    <r>
      <t>10cm</t>
    </r>
    <r>
      <rPr>
        <sz val="11"/>
        <rFont val="宋体"/>
        <family val="0"/>
      </rPr>
      <t>石灰土</t>
    </r>
    <r>
      <rPr>
        <sz val="11"/>
        <rFont val="Times New Roman"/>
        <family val="1"/>
      </rPr>
      <t xml:space="preserve"> </t>
    </r>
    <r>
      <rPr>
        <sz val="11"/>
        <rFont val="宋体"/>
        <family val="0"/>
      </rPr>
      <t>（含灰量</t>
    </r>
    <r>
      <rPr>
        <sz val="11"/>
        <rFont val="Times New Roman"/>
        <family val="1"/>
      </rPr>
      <t>12%</t>
    </r>
    <r>
      <rPr>
        <sz val="11"/>
        <rFont val="宋体"/>
        <family val="0"/>
      </rPr>
      <t>）垫层</t>
    </r>
  </si>
  <si>
    <r>
      <t>20cm</t>
    </r>
    <r>
      <rPr>
        <sz val="11"/>
        <rFont val="宋体"/>
        <family val="0"/>
      </rPr>
      <t>石灰土</t>
    </r>
    <r>
      <rPr>
        <sz val="11"/>
        <rFont val="Times New Roman"/>
        <family val="1"/>
      </rPr>
      <t xml:space="preserve"> </t>
    </r>
    <r>
      <rPr>
        <sz val="11"/>
        <rFont val="宋体"/>
        <family val="0"/>
      </rPr>
      <t>（含灰量</t>
    </r>
    <r>
      <rPr>
        <sz val="11"/>
        <rFont val="Times New Roman"/>
        <family val="1"/>
      </rPr>
      <t>12%</t>
    </r>
    <r>
      <rPr>
        <sz val="11"/>
        <rFont val="宋体"/>
        <family val="0"/>
      </rPr>
      <t>）垫层</t>
    </r>
  </si>
  <si>
    <r>
      <t>14cm</t>
    </r>
    <r>
      <rPr>
        <sz val="11"/>
        <rFont val="宋体"/>
        <family val="0"/>
      </rPr>
      <t>石灰土</t>
    </r>
    <r>
      <rPr>
        <sz val="11"/>
        <rFont val="Times New Roman"/>
        <family val="1"/>
      </rPr>
      <t xml:space="preserve"> </t>
    </r>
    <r>
      <rPr>
        <sz val="11"/>
        <rFont val="宋体"/>
        <family val="0"/>
      </rPr>
      <t>（含灰量</t>
    </r>
    <r>
      <rPr>
        <sz val="11"/>
        <rFont val="Times New Roman"/>
        <family val="1"/>
      </rPr>
      <t>12%</t>
    </r>
    <r>
      <rPr>
        <sz val="11"/>
        <rFont val="宋体"/>
        <family val="0"/>
      </rPr>
      <t>）垫层</t>
    </r>
  </si>
  <si>
    <t>水泥稳定土底基层、基层</t>
  </si>
  <si>
    <t>水泥稳定土底基层</t>
  </si>
  <si>
    <r>
      <t>18cm</t>
    </r>
    <r>
      <rPr>
        <sz val="11"/>
        <rFont val="宋体"/>
        <family val="0"/>
      </rPr>
      <t>基层旧料冷再生</t>
    </r>
  </si>
  <si>
    <r>
      <t>18cm</t>
    </r>
    <r>
      <rPr>
        <sz val="11"/>
        <rFont val="宋体"/>
        <family val="0"/>
      </rPr>
      <t>水泥稳定碎石</t>
    </r>
    <r>
      <rPr>
        <sz val="11"/>
        <rFont val="Times New Roman"/>
        <family val="1"/>
      </rPr>
      <t>(4.0MPa)</t>
    </r>
  </si>
  <si>
    <r>
      <t>18cm</t>
    </r>
    <r>
      <rPr>
        <sz val="11"/>
        <rFont val="宋体"/>
        <family val="0"/>
      </rPr>
      <t>水泥稳定碎石</t>
    </r>
    <r>
      <rPr>
        <sz val="11"/>
        <rFont val="Times New Roman"/>
        <family val="1"/>
      </rPr>
      <t>(5.0MPa)</t>
    </r>
  </si>
  <si>
    <t>透层和黏层</t>
  </si>
  <si>
    <t>透层</t>
  </si>
  <si>
    <t>黏层</t>
  </si>
  <si>
    <t>封层</t>
  </si>
  <si>
    <r>
      <t>5cm</t>
    </r>
    <r>
      <rPr>
        <sz val="11"/>
        <rFont val="宋体"/>
        <family val="0"/>
      </rPr>
      <t>细粒式沥青混凝土</t>
    </r>
    <r>
      <rPr>
        <sz val="11"/>
        <rFont val="Times New Roman"/>
        <family val="1"/>
      </rPr>
      <t>(AC-13C,SBS</t>
    </r>
    <r>
      <rPr>
        <sz val="11"/>
        <rFont val="宋体"/>
        <family val="0"/>
      </rPr>
      <t>改性）</t>
    </r>
  </si>
  <si>
    <t>312</t>
  </si>
  <si>
    <r>
      <rPr>
        <sz val="11"/>
        <rFont val="宋体"/>
        <family val="0"/>
      </rPr>
      <t>水泥混凝土面板</t>
    </r>
  </si>
  <si>
    <t>312-1</t>
  </si>
  <si>
    <t>水泥混凝土面板</t>
  </si>
  <si>
    <r>
      <t>20cm</t>
    </r>
    <r>
      <rPr>
        <sz val="11"/>
        <rFont val="宋体"/>
        <family val="0"/>
      </rPr>
      <t>水泥混凝土面板</t>
    </r>
  </si>
  <si>
    <r>
      <t>1.</t>
    </r>
    <r>
      <rPr>
        <sz val="11"/>
        <rFont val="宋体"/>
        <family val="0"/>
      </rPr>
      <t xml:space="preserve">检查和清理下承层、洒水湿
润；
</t>
    </r>
    <r>
      <rPr>
        <sz val="11"/>
        <rFont val="Times New Roman"/>
        <family val="1"/>
      </rPr>
      <t>2.</t>
    </r>
    <r>
      <rPr>
        <sz val="11"/>
        <rFont val="宋体"/>
        <family val="0"/>
      </rPr>
      <t xml:space="preserve">模板制作、架设、安装、修
理、拆除；
</t>
    </r>
    <r>
      <rPr>
        <sz val="11"/>
        <rFont val="Times New Roman"/>
        <family val="1"/>
      </rPr>
      <t>3.</t>
    </r>
    <r>
      <rPr>
        <sz val="11"/>
        <rFont val="宋体"/>
        <family val="0"/>
      </rPr>
      <t xml:space="preserve">混凝土拌和物配合比设计、
配料、拌和、运输、浇筑、振
捣、真空吸水、抹平、（刻）
纹，养护；
</t>
    </r>
    <r>
      <rPr>
        <sz val="11"/>
        <rFont val="Times New Roman"/>
        <family val="1"/>
      </rPr>
      <t>4.</t>
    </r>
    <r>
      <rPr>
        <sz val="11"/>
        <rFont val="宋体"/>
        <family val="0"/>
      </rPr>
      <t xml:space="preserve">切缝、灌缝；
</t>
    </r>
    <r>
      <rPr>
        <sz val="11"/>
        <rFont val="Times New Roman"/>
        <family val="1"/>
      </rPr>
      <t>5.</t>
    </r>
    <r>
      <rPr>
        <sz val="11"/>
        <rFont val="宋体"/>
        <family val="0"/>
      </rPr>
      <t>初期养护等完成该项工作全部内容，具体以图纸及招标文件为准。</t>
    </r>
  </si>
  <si>
    <r>
      <t>18cm</t>
    </r>
    <r>
      <rPr>
        <sz val="11"/>
        <rFont val="宋体"/>
        <family val="0"/>
      </rPr>
      <t>贫混凝土面板</t>
    </r>
  </si>
  <si>
    <r>
      <t>22cm</t>
    </r>
    <r>
      <rPr>
        <sz val="11"/>
        <rFont val="宋体"/>
        <family val="0"/>
      </rPr>
      <t>钢纤维混凝土面板</t>
    </r>
  </si>
  <si>
    <r>
      <t>1.</t>
    </r>
    <r>
      <rPr>
        <sz val="11"/>
        <rFont val="宋体"/>
        <family val="0"/>
      </rPr>
      <t xml:space="preserve">检查和清理下承层、洒水湿
润；
</t>
    </r>
    <r>
      <rPr>
        <sz val="11"/>
        <rFont val="Times New Roman"/>
        <family val="1"/>
      </rPr>
      <t>2.</t>
    </r>
    <r>
      <rPr>
        <sz val="11"/>
        <rFont val="宋体"/>
        <family val="0"/>
      </rPr>
      <t xml:space="preserve">模板制作、架设、安装、修
理、拆除；
</t>
    </r>
    <r>
      <rPr>
        <sz val="11"/>
        <rFont val="Times New Roman"/>
        <family val="1"/>
      </rPr>
      <t>3.</t>
    </r>
    <r>
      <rPr>
        <sz val="11"/>
        <rFont val="宋体"/>
        <family val="0"/>
      </rPr>
      <t xml:space="preserve">钢纤维混凝土拌和物配合比设计、
配料、拌和、运输、浇筑、振
捣、真空吸水、抹平、（刻）
纹，养护；
</t>
    </r>
    <r>
      <rPr>
        <sz val="11"/>
        <rFont val="Times New Roman"/>
        <family val="1"/>
      </rPr>
      <t>4.</t>
    </r>
    <r>
      <rPr>
        <sz val="11"/>
        <rFont val="宋体"/>
        <family val="0"/>
      </rPr>
      <t xml:space="preserve">切缝、灌缝；
</t>
    </r>
    <r>
      <rPr>
        <sz val="11"/>
        <rFont val="Times New Roman"/>
        <family val="1"/>
      </rPr>
      <t>5.</t>
    </r>
    <r>
      <rPr>
        <sz val="11"/>
        <rFont val="宋体"/>
        <family val="0"/>
      </rPr>
      <t>初期养护等完成该项工作全部内容，具体以图纸及招标文件为准。</t>
    </r>
  </si>
  <si>
    <r>
      <t>22cm</t>
    </r>
    <r>
      <rPr>
        <sz val="11"/>
        <rFont val="宋体"/>
        <family val="0"/>
      </rPr>
      <t>钢筋混凝土面板</t>
    </r>
  </si>
  <si>
    <t>312-2</t>
  </si>
  <si>
    <t>钢筋</t>
  </si>
  <si>
    <r>
      <t>HPB300</t>
    </r>
    <r>
      <rPr>
        <sz val="11"/>
        <rFont val="宋体"/>
        <family val="0"/>
      </rPr>
      <t>钢筋</t>
    </r>
  </si>
  <si>
    <t>kg</t>
  </si>
  <si>
    <r>
      <t>1.</t>
    </r>
    <r>
      <rPr>
        <sz val="11"/>
        <rFont val="宋体"/>
        <family val="0"/>
      </rPr>
      <t xml:space="preserve">钢筋的保护、储存及除锈；
</t>
    </r>
    <r>
      <rPr>
        <sz val="11"/>
        <rFont val="Times New Roman"/>
        <family val="1"/>
      </rPr>
      <t>2.</t>
    </r>
    <r>
      <rPr>
        <sz val="11"/>
        <rFont val="宋体"/>
        <family val="0"/>
      </rPr>
      <t xml:space="preserve">钢筋整直、连接；
</t>
    </r>
    <r>
      <rPr>
        <sz val="11"/>
        <rFont val="Times New Roman"/>
        <family val="1"/>
      </rPr>
      <t>3.</t>
    </r>
    <r>
      <rPr>
        <sz val="11"/>
        <rFont val="宋体"/>
        <family val="0"/>
      </rPr>
      <t xml:space="preserve">钢筋截断、弯曲；
</t>
    </r>
    <r>
      <rPr>
        <sz val="11"/>
        <rFont val="Times New Roman"/>
        <family val="1"/>
      </rPr>
      <t>4.</t>
    </r>
    <r>
      <rPr>
        <sz val="11"/>
        <rFont val="宋体"/>
        <family val="0"/>
      </rPr>
      <t>钢筋安设、支承及固定等完成该项工作全部内容，具体以图纸及招标文件为准。</t>
    </r>
  </si>
  <si>
    <r>
      <t>HRB400</t>
    </r>
    <r>
      <rPr>
        <sz val="11"/>
        <rFont val="宋体"/>
        <family val="0"/>
      </rPr>
      <t>钢筋</t>
    </r>
  </si>
  <si>
    <t>培土路肩、中央分隔带回填土、土路肩加固及路缘石</t>
  </si>
  <si>
    <r>
      <t>C30</t>
    </r>
    <r>
      <rPr>
        <sz val="11"/>
        <rFont val="宋体"/>
        <family val="0"/>
      </rPr>
      <t>混凝土侧石</t>
    </r>
    <r>
      <rPr>
        <sz val="11"/>
        <rFont val="Times New Roman"/>
        <family val="1"/>
      </rPr>
      <t>(15cm*35cm*80cm)</t>
    </r>
  </si>
  <si>
    <r>
      <t>花岗岩侧石</t>
    </r>
    <r>
      <rPr>
        <sz val="11"/>
        <rFont val="Times New Roman"/>
        <family val="1"/>
      </rPr>
      <t>(16cm*35cm*80cm)</t>
    </r>
    <r>
      <rPr>
        <sz val="11"/>
        <rFont val="宋体"/>
        <family val="0"/>
      </rPr>
      <t>（70%利旧）</t>
    </r>
  </si>
  <si>
    <r>
      <t>1.</t>
    </r>
    <r>
      <rPr>
        <sz val="11"/>
        <rFont val="宋体"/>
        <family val="0"/>
      </rPr>
      <t>花岗岩路侧石购置；</t>
    </r>
    <r>
      <rPr>
        <sz val="11"/>
        <rFont val="Times New Roman"/>
        <family val="1"/>
      </rPr>
      <t xml:space="preserve">
2.</t>
    </r>
    <r>
      <rPr>
        <sz val="11"/>
        <rFont val="宋体"/>
        <family val="0"/>
      </rPr>
      <t>花岗岩路侧石清理、筛选、利旧；路基整修、基槽开挖与回填，废方弃运；</t>
    </r>
    <r>
      <rPr>
        <sz val="11"/>
        <rFont val="Times New Roman"/>
        <family val="1"/>
      </rPr>
      <t xml:space="preserve">
3.</t>
    </r>
    <r>
      <rPr>
        <sz val="11"/>
        <rFont val="宋体"/>
        <family val="0"/>
      </rPr>
      <t>基槽夯实；</t>
    </r>
    <r>
      <rPr>
        <sz val="11"/>
        <rFont val="Times New Roman"/>
        <family val="1"/>
      </rPr>
      <t xml:space="preserve">
4.</t>
    </r>
    <r>
      <rPr>
        <sz val="11"/>
        <rFont val="宋体"/>
        <family val="0"/>
      </rPr>
      <t>路侧石铺砌、勾缝；</t>
    </r>
    <r>
      <rPr>
        <sz val="11"/>
        <rFont val="Times New Roman"/>
        <family val="1"/>
      </rPr>
      <t xml:space="preserve">
5.</t>
    </r>
    <r>
      <rPr>
        <sz val="11"/>
        <rFont val="宋体"/>
        <family val="0"/>
      </rPr>
      <t>路侧石后背回填夯实等完成该项工作全部内容，具体以图纸及招标文件为准。</t>
    </r>
  </si>
  <si>
    <r>
      <t>花岗岩缘石</t>
    </r>
    <r>
      <rPr>
        <sz val="11"/>
        <rFont val="Times New Roman"/>
        <family val="1"/>
      </rPr>
      <t>(13cm*35cm*50cm)</t>
    </r>
    <r>
      <rPr>
        <sz val="11"/>
        <rFont val="宋体"/>
        <family val="0"/>
      </rPr>
      <t>（70%利旧）</t>
    </r>
  </si>
  <si>
    <r>
      <t>1.</t>
    </r>
    <r>
      <rPr>
        <sz val="11"/>
        <rFont val="宋体"/>
        <family val="0"/>
      </rPr>
      <t>花岗岩路缘石购置；</t>
    </r>
    <r>
      <rPr>
        <sz val="11"/>
        <rFont val="Times New Roman"/>
        <family val="1"/>
      </rPr>
      <t xml:space="preserve">
2.</t>
    </r>
    <r>
      <rPr>
        <sz val="11"/>
        <rFont val="宋体"/>
        <family val="0"/>
      </rPr>
      <t>花岗岩路缘石清理、筛选、利旧；路基整修、基槽开挖与回填，废方弃运；</t>
    </r>
    <r>
      <rPr>
        <sz val="11"/>
        <rFont val="Times New Roman"/>
        <family val="1"/>
      </rPr>
      <t xml:space="preserve">
3.</t>
    </r>
    <r>
      <rPr>
        <sz val="11"/>
        <rFont val="宋体"/>
        <family val="0"/>
      </rPr>
      <t>基槽夯实；</t>
    </r>
    <r>
      <rPr>
        <sz val="11"/>
        <rFont val="Times New Roman"/>
        <family val="1"/>
      </rPr>
      <t xml:space="preserve">
4.</t>
    </r>
    <r>
      <rPr>
        <sz val="11"/>
        <rFont val="宋体"/>
        <family val="0"/>
      </rPr>
      <t>路缘石铺砌、勾缝；</t>
    </r>
    <r>
      <rPr>
        <sz val="11"/>
        <rFont val="Times New Roman"/>
        <family val="1"/>
      </rPr>
      <t xml:space="preserve">
5.</t>
    </r>
    <r>
      <rPr>
        <sz val="11"/>
        <rFont val="宋体"/>
        <family val="0"/>
      </rPr>
      <t>路缘石后背回填夯实等完成该项工作全部内容，具体以图纸及招标文件为准。</t>
    </r>
  </si>
  <si>
    <r>
      <rPr>
        <sz val="11"/>
        <rFont val="宋体"/>
        <family val="0"/>
      </rPr>
      <t>集水井</t>
    </r>
  </si>
  <si>
    <t>检查井高程调整</t>
  </si>
  <si>
    <r>
      <t>1.</t>
    </r>
    <r>
      <rPr>
        <sz val="11"/>
        <rFont val="宋体"/>
        <family val="0"/>
      </rPr>
      <t xml:space="preserve">基层拆除、清理；
</t>
    </r>
    <r>
      <rPr>
        <sz val="11"/>
        <rFont val="Times New Roman"/>
        <family val="1"/>
      </rPr>
      <t>2.</t>
    </r>
    <r>
      <rPr>
        <sz val="11"/>
        <rFont val="宋体"/>
        <family val="0"/>
      </rPr>
      <t xml:space="preserve">井盖拆除、检查井加高砌筑、浇筑；
</t>
    </r>
    <r>
      <rPr>
        <sz val="11"/>
        <rFont val="Times New Roman"/>
        <family val="1"/>
      </rPr>
      <t>3.</t>
    </r>
    <r>
      <rPr>
        <sz val="11"/>
        <rFont val="宋体"/>
        <family val="0"/>
      </rPr>
      <t xml:space="preserve">井周回填处理；
</t>
    </r>
    <r>
      <rPr>
        <sz val="11"/>
        <rFont val="Times New Roman"/>
        <family val="1"/>
      </rPr>
      <t>4.</t>
    </r>
    <r>
      <rPr>
        <sz val="11"/>
        <rFont val="宋体"/>
        <family val="0"/>
      </rPr>
      <t xml:space="preserve">基层恢复；
</t>
    </r>
    <r>
      <rPr>
        <sz val="11"/>
        <rFont val="Times New Roman"/>
        <family val="1"/>
      </rPr>
      <t>5.</t>
    </r>
    <r>
      <rPr>
        <sz val="11"/>
        <rFont val="宋体"/>
        <family val="0"/>
      </rPr>
      <t xml:space="preserve">井盖安装；
</t>
    </r>
    <r>
      <rPr>
        <sz val="11"/>
        <rFont val="Times New Roman"/>
        <family val="1"/>
      </rPr>
      <t>6.</t>
    </r>
    <r>
      <rPr>
        <sz val="11"/>
        <rFont val="宋体"/>
        <family val="0"/>
      </rPr>
      <t>井周加固等完成该项工作全部内容，具体以图纸及招标文件为准。</t>
    </r>
  </si>
  <si>
    <r>
      <rPr>
        <sz val="11"/>
        <rFont val="宋体"/>
        <family val="0"/>
      </rPr>
      <t>收水口高程调整</t>
    </r>
  </si>
  <si>
    <r>
      <rPr>
        <sz val="11"/>
        <rFont val="宋体"/>
        <family val="0"/>
      </rPr>
      <t>工程名称：滨海新区</t>
    </r>
    <r>
      <rPr>
        <sz val="11"/>
        <rFont val="Times New Roman"/>
        <family val="1"/>
      </rPr>
      <t>8</t>
    </r>
    <r>
      <rPr>
        <sz val="11"/>
        <rFont val="宋体"/>
        <family val="0"/>
      </rPr>
      <t>条国省级公路维修工程（一期</t>
    </r>
    <r>
      <rPr>
        <sz val="11"/>
        <rFont val="Times New Roman"/>
        <family val="1"/>
      </rPr>
      <t>-</t>
    </r>
    <r>
      <rPr>
        <sz val="11"/>
        <rFont val="宋体"/>
        <family val="0"/>
      </rPr>
      <t>港城大道、海景大道）</t>
    </r>
    <r>
      <rPr>
        <sz val="11"/>
        <rFont val="Times New Roman"/>
        <family val="1"/>
      </rPr>
      <t>-</t>
    </r>
    <r>
      <rPr>
        <sz val="11"/>
        <rFont val="宋体"/>
        <family val="0"/>
      </rPr>
      <t>海景大道</t>
    </r>
  </si>
  <si>
    <t>602-1</t>
  </si>
  <si>
    <r>
      <rPr>
        <sz val="11"/>
        <rFont val="宋体"/>
        <family val="0"/>
      </rPr>
      <t>混凝土护栏（护墙、立柱）</t>
    </r>
  </si>
  <si>
    <r>
      <t>C45</t>
    </r>
    <r>
      <rPr>
        <sz val="11"/>
        <rFont val="宋体"/>
        <family val="0"/>
      </rPr>
      <t>现浇混凝土护栏</t>
    </r>
  </si>
  <si>
    <r>
      <t>1.</t>
    </r>
    <r>
      <rPr>
        <sz val="11"/>
        <rFont val="宋体"/>
        <family val="0"/>
      </rPr>
      <t>对护栏地下进行物探；</t>
    </r>
    <r>
      <rPr>
        <sz val="11"/>
        <rFont val="Times New Roman"/>
        <family val="1"/>
      </rPr>
      <t xml:space="preserve">
2.</t>
    </r>
    <r>
      <rPr>
        <sz val="11"/>
        <rFont val="宋体"/>
        <family val="0"/>
      </rPr>
      <t xml:space="preserve">基槽开挖；
</t>
    </r>
    <r>
      <rPr>
        <sz val="11"/>
        <rFont val="Times New Roman"/>
        <family val="1"/>
      </rPr>
      <t>3.</t>
    </r>
    <r>
      <rPr>
        <sz val="11"/>
        <rFont val="宋体"/>
        <family val="0"/>
      </rPr>
      <t xml:space="preserve">模板制作、安装、拆除；
</t>
    </r>
    <r>
      <rPr>
        <sz val="11"/>
        <rFont val="Times New Roman"/>
        <family val="1"/>
      </rPr>
      <t>4.</t>
    </r>
    <r>
      <rPr>
        <sz val="11"/>
        <rFont val="宋体"/>
        <family val="0"/>
      </rPr>
      <t xml:space="preserve">混凝土制作、运输、浇筑、养护、（成孔、埋入或预埋套筒或预埋地脚螺栓等）；
</t>
    </r>
    <r>
      <rPr>
        <sz val="11"/>
        <rFont val="Times New Roman"/>
        <family val="1"/>
      </rPr>
      <t>5.</t>
    </r>
    <r>
      <rPr>
        <sz val="11"/>
        <rFont val="宋体"/>
        <family val="0"/>
      </rPr>
      <t xml:space="preserve">沉降缝、泄水孔预留，灌缝处理；
</t>
    </r>
    <r>
      <rPr>
        <sz val="11"/>
        <rFont val="Times New Roman"/>
        <family val="1"/>
      </rPr>
      <t>6.</t>
    </r>
    <r>
      <rPr>
        <sz val="11"/>
        <rFont val="宋体"/>
        <family val="0"/>
      </rPr>
      <t xml:space="preserve">基坑回填，夯实；
</t>
    </r>
    <r>
      <rPr>
        <sz val="11"/>
        <rFont val="Times New Roman"/>
        <family val="1"/>
      </rPr>
      <t>7.</t>
    </r>
    <r>
      <rPr>
        <sz val="11"/>
        <rFont val="宋体"/>
        <family val="0"/>
      </rPr>
      <t>清理，弃方处理等完成该项工作全部内容，具体以图纸及招标文件为准。</t>
    </r>
  </si>
  <si>
    <r>
      <t>C30</t>
    </r>
    <r>
      <rPr>
        <sz val="11"/>
        <rFont val="宋体"/>
        <family val="0"/>
      </rPr>
      <t>现浇混凝土护栏垫层</t>
    </r>
  </si>
  <si>
    <r>
      <t>1.</t>
    </r>
    <r>
      <rPr>
        <sz val="11"/>
        <rFont val="宋体"/>
        <family val="0"/>
      </rPr>
      <t xml:space="preserve">基槽开挖、清理；
</t>
    </r>
    <r>
      <rPr>
        <sz val="11"/>
        <rFont val="Times New Roman"/>
        <family val="1"/>
      </rPr>
      <t>2.</t>
    </r>
    <r>
      <rPr>
        <sz val="11"/>
        <rFont val="宋体"/>
        <family val="0"/>
      </rPr>
      <t xml:space="preserve">模板制作、安装、拆除；
</t>
    </r>
    <r>
      <rPr>
        <sz val="11"/>
        <rFont val="Times New Roman"/>
        <family val="1"/>
      </rPr>
      <t>3.</t>
    </r>
    <r>
      <rPr>
        <sz val="11"/>
        <rFont val="宋体"/>
        <family val="0"/>
      </rPr>
      <t xml:space="preserve">混凝土拌制、运输、浇筑、养护；
</t>
    </r>
    <r>
      <rPr>
        <sz val="11"/>
        <rFont val="Times New Roman"/>
        <family val="1"/>
      </rPr>
      <t>4.</t>
    </r>
    <r>
      <rPr>
        <sz val="11"/>
        <rFont val="宋体"/>
        <family val="0"/>
      </rPr>
      <t xml:space="preserve">基坑回填，夯实；
</t>
    </r>
    <r>
      <rPr>
        <sz val="11"/>
        <rFont val="Times New Roman"/>
        <family val="1"/>
      </rPr>
      <t>5.</t>
    </r>
    <r>
      <rPr>
        <sz val="11"/>
        <rFont val="宋体"/>
        <family val="0"/>
      </rPr>
      <t>清理，弃方处理等完成该项工作全部内容，具体以图纸及招标文件为准。</t>
    </r>
  </si>
  <si>
    <r>
      <t>1.</t>
    </r>
    <r>
      <rPr>
        <sz val="11"/>
        <rFont val="宋体"/>
        <family val="0"/>
      </rPr>
      <t xml:space="preserve">钢筋的保护、储存及除锈；
</t>
    </r>
    <r>
      <rPr>
        <sz val="11"/>
        <rFont val="Times New Roman"/>
        <family val="1"/>
      </rPr>
      <t>2.</t>
    </r>
    <r>
      <rPr>
        <sz val="11"/>
        <rFont val="宋体"/>
        <family val="0"/>
      </rPr>
      <t xml:space="preserve">钢筋整直、接头；
</t>
    </r>
    <r>
      <rPr>
        <sz val="11"/>
        <rFont val="Times New Roman"/>
        <family val="1"/>
      </rPr>
      <t>3.</t>
    </r>
    <r>
      <rPr>
        <sz val="11"/>
        <rFont val="宋体"/>
        <family val="0"/>
      </rPr>
      <t xml:space="preserve">钢筋截断、弯曲；
</t>
    </r>
    <r>
      <rPr>
        <sz val="11"/>
        <rFont val="Times New Roman"/>
        <family val="1"/>
      </rPr>
      <t>4.</t>
    </r>
    <r>
      <rPr>
        <sz val="11"/>
        <rFont val="宋体"/>
        <family val="0"/>
      </rPr>
      <t>钢筋安设、支承及固定等完成该项工作全部内容，具体以图纸及招标文件为准。</t>
    </r>
  </si>
  <si>
    <r>
      <t>Q235</t>
    </r>
    <r>
      <rPr>
        <sz val="11"/>
        <rFont val="宋体"/>
        <family val="0"/>
      </rPr>
      <t>钢材</t>
    </r>
  </si>
  <si>
    <r>
      <t>1.</t>
    </r>
    <r>
      <rPr>
        <sz val="11"/>
        <rFont val="宋体"/>
        <family val="0"/>
      </rPr>
      <t xml:space="preserve">型钢的保护、储存及除锈；
</t>
    </r>
    <r>
      <rPr>
        <sz val="11"/>
        <rFont val="Times New Roman"/>
        <family val="1"/>
      </rPr>
      <t>2.</t>
    </r>
    <r>
      <rPr>
        <sz val="11"/>
        <rFont val="宋体"/>
        <family val="0"/>
      </rPr>
      <t xml:space="preserve">型钢整直、接头；
</t>
    </r>
    <r>
      <rPr>
        <sz val="11"/>
        <rFont val="Times New Roman"/>
        <family val="1"/>
      </rPr>
      <t>3.</t>
    </r>
    <r>
      <rPr>
        <sz val="11"/>
        <rFont val="宋体"/>
        <family val="0"/>
      </rPr>
      <t xml:space="preserve">型钢截断、弯曲；
</t>
    </r>
    <r>
      <rPr>
        <sz val="11"/>
        <rFont val="Times New Roman"/>
        <family val="1"/>
      </rPr>
      <t>4.</t>
    </r>
    <r>
      <rPr>
        <sz val="11"/>
        <rFont val="宋体"/>
        <family val="0"/>
      </rPr>
      <t>型钢安设、支承及固定等完成该项工作全部内容，具体以图纸及招标文件为准。</t>
    </r>
  </si>
  <si>
    <r>
      <t>1.</t>
    </r>
    <r>
      <rPr>
        <sz val="11"/>
        <rFont val="宋体"/>
        <family val="0"/>
      </rPr>
      <t xml:space="preserve">对护栏地下进行物探；
</t>
    </r>
    <r>
      <rPr>
        <sz val="11"/>
        <rFont val="Times New Roman"/>
        <family val="1"/>
      </rPr>
      <t>2.</t>
    </r>
    <r>
      <rPr>
        <sz val="11"/>
        <rFont val="宋体"/>
        <family val="0"/>
      </rPr>
      <t xml:space="preserve">基础施工（成孔、埋入或预埋套筒或预埋地脚螺栓等）；
</t>
    </r>
    <r>
      <rPr>
        <sz val="11"/>
        <rFont val="Times New Roman"/>
        <family val="1"/>
      </rPr>
      <t>3.</t>
    </r>
    <r>
      <rPr>
        <sz val="11"/>
        <rFont val="宋体"/>
        <family val="0"/>
      </rPr>
      <t xml:space="preserve">波形梁及其匹配件安装；
</t>
    </r>
    <r>
      <rPr>
        <sz val="11"/>
        <rFont val="Times New Roman"/>
        <family val="1"/>
      </rPr>
      <t>4.</t>
    </r>
    <r>
      <rPr>
        <sz val="11"/>
        <rFont val="宋体"/>
        <family val="0"/>
      </rPr>
      <t xml:space="preserve">场地清理，弃方处理；
</t>
    </r>
    <r>
      <rPr>
        <sz val="11"/>
        <rFont val="Times New Roman"/>
        <family val="1"/>
      </rPr>
      <t>5.</t>
    </r>
    <r>
      <rPr>
        <sz val="11"/>
        <rFont val="宋体"/>
        <family val="0"/>
      </rPr>
      <t>补涂防腐涂装等完成该项工作全部内容，具体以图纸及招标文件为准。</t>
    </r>
  </si>
  <si>
    <r>
      <t xml:space="preserve"> Φ89</t>
    </r>
    <r>
      <rPr>
        <sz val="11"/>
        <rFont val="宋体"/>
        <family val="0"/>
      </rPr>
      <t>单柱交通标志（</t>
    </r>
    <r>
      <rPr>
        <sz val="11"/>
        <rFont val="Times New Roman"/>
        <family val="1"/>
      </rPr>
      <t>0.8m</t>
    </r>
    <r>
      <rPr>
        <sz val="11"/>
        <rFont val="宋体"/>
        <family val="0"/>
      </rPr>
      <t>边长八角版面）</t>
    </r>
  </si>
  <si>
    <r>
      <t xml:space="preserve"> Φ89</t>
    </r>
    <r>
      <rPr>
        <sz val="11"/>
        <rFont val="宋体"/>
        <family val="0"/>
      </rPr>
      <t>单柱交通标志（直径</t>
    </r>
    <r>
      <rPr>
        <sz val="11"/>
        <rFont val="Times New Roman"/>
        <family val="1"/>
      </rPr>
      <t>800</t>
    </r>
    <r>
      <rPr>
        <sz val="11"/>
        <rFont val="宋体"/>
        <family val="0"/>
      </rPr>
      <t>版面）</t>
    </r>
  </si>
  <si>
    <r>
      <t xml:space="preserve"> Φ114</t>
    </r>
    <r>
      <rPr>
        <sz val="11"/>
        <rFont val="宋体"/>
        <family val="0"/>
      </rPr>
      <t>单柱交通标志</t>
    </r>
  </si>
  <si>
    <t>604-5</t>
  </si>
  <si>
    <t>单悬臂式交通标志</t>
  </si>
  <si>
    <r>
      <t>Φ325</t>
    </r>
    <r>
      <rPr>
        <sz val="11"/>
        <rFont val="宋体"/>
        <family val="0"/>
      </rPr>
      <t>悬臂（版面尺寸</t>
    </r>
    <r>
      <rPr>
        <sz val="11"/>
        <rFont val="Times New Roman"/>
        <family val="1"/>
      </rPr>
      <t>4000×3000</t>
    </r>
    <r>
      <rPr>
        <sz val="11"/>
        <rFont val="宋体"/>
        <family val="0"/>
      </rPr>
      <t>）</t>
    </r>
  </si>
  <si>
    <r>
      <t>1.</t>
    </r>
    <r>
      <rPr>
        <sz val="11"/>
        <rFont val="宋体"/>
        <family val="0"/>
      </rPr>
      <t>立柱更换、标志板及各种匹配件安装</t>
    </r>
    <r>
      <rPr>
        <sz val="11"/>
        <rFont val="宋体"/>
        <family val="0"/>
      </rPr>
      <t>等完成该项工作全部内容，具体以图纸及招标文件为准。</t>
    </r>
  </si>
  <si>
    <r>
      <t>Φ377</t>
    </r>
    <r>
      <rPr>
        <sz val="11"/>
        <rFont val="宋体"/>
        <family val="0"/>
      </rPr>
      <t>悬臂（版面尺5000×2800）</t>
    </r>
  </si>
  <si>
    <r>
      <rPr>
        <sz val="11"/>
        <rFont val="宋体"/>
        <family val="0"/>
      </rPr>
      <t>里程碑</t>
    </r>
  </si>
  <si>
    <r>
      <rPr>
        <sz val="11"/>
        <rFont val="宋体"/>
        <family val="0"/>
      </rPr>
      <t>百米桩制作、安装等完成该项工作全部内容，具体以图纸及招标文件为准。</t>
    </r>
  </si>
  <si>
    <r>
      <t xml:space="preserve"> </t>
    </r>
    <r>
      <rPr>
        <sz val="11"/>
        <rFont val="宋体"/>
        <family val="0"/>
      </rPr>
      <t>道口标注</t>
    </r>
  </si>
  <si>
    <r>
      <t>1.</t>
    </r>
    <r>
      <rPr>
        <sz val="11"/>
        <rFont val="宋体"/>
        <family val="0"/>
      </rPr>
      <t xml:space="preserve">道口标注制作；
</t>
    </r>
    <r>
      <rPr>
        <sz val="11"/>
        <rFont val="Times New Roman"/>
        <family val="1"/>
      </rPr>
      <t>2.</t>
    </r>
    <r>
      <rPr>
        <sz val="11"/>
        <rFont val="宋体"/>
        <family val="0"/>
      </rPr>
      <t xml:space="preserve">基槽开挖、基槽混凝土浇筑、标注埋设；
</t>
    </r>
    <r>
      <rPr>
        <sz val="11"/>
        <rFont val="Times New Roman"/>
        <family val="1"/>
      </rPr>
      <t>3.</t>
    </r>
    <r>
      <rPr>
        <sz val="11"/>
        <rFont val="宋体"/>
        <family val="0"/>
      </rPr>
      <t xml:space="preserve">基坑回填、夯实；
</t>
    </r>
    <r>
      <rPr>
        <sz val="11"/>
        <rFont val="Times New Roman"/>
        <family val="1"/>
      </rPr>
      <t>4.</t>
    </r>
    <r>
      <rPr>
        <sz val="11"/>
        <rFont val="宋体"/>
        <family val="0"/>
      </rPr>
      <t>清理，弃方处理等完成该项工作全部内容，具体以图纸及招标文件为准。</t>
    </r>
  </si>
  <si>
    <t>604-11</t>
  </si>
  <si>
    <r>
      <rPr>
        <sz val="11"/>
        <rFont val="宋体"/>
        <family val="0"/>
      </rPr>
      <t>防撞桶</t>
    </r>
  </si>
  <si>
    <t>防撞桶安设、表面粘贴反光膜等完成该项工作全部内容，具体以图纸及招标文件为准。</t>
  </si>
  <si>
    <t>横向减速标线</t>
  </si>
  <si>
    <r>
      <t>1.</t>
    </r>
    <r>
      <rPr>
        <sz val="11"/>
        <rFont val="宋体"/>
        <family val="0"/>
      </rPr>
      <t xml:space="preserve">路面清扫；
</t>
    </r>
    <r>
      <rPr>
        <sz val="11"/>
        <rFont val="Times New Roman"/>
        <family val="1"/>
      </rPr>
      <t>2.</t>
    </r>
    <r>
      <rPr>
        <sz val="11"/>
        <rFont val="宋体"/>
        <family val="0"/>
      </rPr>
      <t>刮涂底油，涂料加热溶解，喷（刮）减速标线，初期养护等完成该项工作全部内容，具体以图纸及招标文件为准。</t>
    </r>
  </si>
  <si>
    <t>轮廓标</t>
  </si>
  <si>
    <t>轮廓标（设置于波形梁护栏）</t>
  </si>
  <si>
    <t>轮廓标（设置于混凝土护栏）</t>
  </si>
  <si>
    <r>
      <rPr>
        <b/>
        <sz val="16"/>
        <rFont val="宋体"/>
        <family val="0"/>
      </rPr>
      <t>工程量清单汇总表</t>
    </r>
  </si>
  <si>
    <r>
      <rPr>
        <b/>
        <sz val="11"/>
        <rFont val="宋体"/>
        <family val="0"/>
      </rPr>
      <t>序号</t>
    </r>
  </si>
  <si>
    <r>
      <rPr>
        <b/>
        <sz val="11"/>
        <rFont val="宋体"/>
        <family val="0"/>
      </rPr>
      <t>章次</t>
    </r>
  </si>
  <si>
    <r>
      <rPr>
        <b/>
        <sz val="11"/>
        <rFont val="宋体"/>
        <family val="0"/>
      </rPr>
      <t>科</t>
    </r>
    <r>
      <rPr>
        <b/>
        <sz val="11"/>
        <rFont val="Times New Roman"/>
        <family val="1"/>
      </rPr>
      <t xml:space="preserve">   </t>
    </r>
    <r>
      <rPr>
        <b/>
        <sz val="11"/>
        <rFont val="宋体"/>
        <family val="0"/>
      </rPr>
      <t>目</t>
    </r>
    <r>
      <rPr>
        <b/>
        <sz val="11"/>
        <rFont val="Times New Roman"/>
        <family val="1"/>
      </rPr>
      <t xml:space="preserve">   </t>
    </r>
    <r>
      <rPr>
        <b/>
        <sz val="11"/>
        <rFont val="宋体"/>
        <family val="0"/>
      </rPr>
      <t>名</t>
    </r>
    <r>
      <rPr>
        <b/>
        <sz val="11"/>
        <rFont val="Times New Roman"/>
        <family val="1"/>
      </rPr>
      <t xml:space="preserve">   </t>
    </r>
    <r>
      <rPr>
        <b/>
        <sz val="11"/>
        <rFont val="宋体"/>
        <family val="0"/>
      </rPr>
      <t>称</t>
    </r>
  </si>
  <si>
    <r>
      <rPr>
        <b/>
        <sz val="11"/>
        <rFont val="宋体"/>
        <family val="0"/>
      </rPr>
      <t>金</t>
    </r>
    <r>
      <rPr>
        <b/>
        <sz val="11"/>
        <rFont val="Times New Roman"/>
        <family val="1"/>
      </rPr>
      <t xml:space="preserve">   </t>
    </r>
    <r>
      <rPr>
        <b/>
        <sz val="11"/>
        <rFont val="宋体"/>
        <family val="0"/>
      </rPr>
      <t>额</t>
    </r>
    <r>
      <rPr>
        <b/>
        <sz val="11"/>
        <rFont val="Times New Roman"/>
        <family val="1"/>
      </rPr>
      <t xml:space="preserve"> (</t>
    </r>
    <r>
      <rPr>
        <b/>
        <sz val="11"/>
        <rFont val="宋体"/>
        <family val="0"/>
      </rPr>
      <t>元</t>
    </r>
    <r>
      <rPr>
        <b/>
        <sz val="11"/>
        <rFont val="Times New Roman"/>
        <family val="1"/>
      </rPr>
      <t>)</t>
    </r>
  </si>
  <si>
    <r>
      <rPr>
        <sz val="11"/>
        <rFont val="宋体"/>
        <family val="0"/>
      </rPr>
      <t>路面</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</si>
</sst>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Red]0"/>
  </numFmts>
  <fonts count="51">
    <font>
      <sz val="12"/>
      <name val="宋体"/>
      <family val="0"/>
    </font>
    <font>
      <sz val="11"/>
      <name val="宋体"/>
      <family val="0"/>
    </font>
    <font>
      <sz val="12"/>
      <name val="Times New Roman"/>
      <family val="1"/>
    </font>
    <font>
      <b/>
      <sz val="16"/>
      <name val="Times New Roman"/>
      <family val="1"/>
    </font>
    <font>
      <sz val="11"/>
      <name val="Times New Roman"/>
      <family val="1"/>
    </font>
    <font>
      <b/>
      <sz val="11"/>
      <name val="Times New Roman"/>
      <family val="1"/>
    </font>
    <font>
      <sz val="10"/>
      <name val="Times New Roman"/>
      <family val="1"/>
    </font>
    <font>
      <b/>
      <sz val="12"/>
      <name val="宋体"/>
      <family val="0"/>
    </font>
    <font>
      <sz val="11"/>
      <color indexed="8"/>
      <name val="Times New Roman"/>
      <family val="1"/>
    </font>
    <font>
      <sz val="11"/>
      <color indexed="8"/>
      <name val="宋体"/>
      <family val="0"/>
    </font>
    <font>
      <b/>
      <sz val="11"/>
      <name val="宋体"/>
      <family val="0"/>
    </font>
    <font>
      <b/>
      <sz val="16"/>
      <name val="宋体"/>
      <family val="0"/>
    </font>
    <font>
      <sz val="11"/>
      <color indexed="9"/>
      <name val="宋体"/>
      <family val="0"/>
    </font>
    <font>
      <b/>
      <sz val="13"/>
      <color indexed="56"/>
      <name val="宋体"/>
      <family val="0"/>
    </font>
    <font>
      <sz val="11"/>
      <color indexed="17"/>
      <name val="宋体"/>
      <family val="0"/>
    </font>
    <font>
      <sz val="11"/>
      <color indexed="62"/>
      <name val="宋体"/>
      <family val="0"/>
    </font>
    <font>
      <sz val="11"/>
      <color indexed="10"/>
      <name val="宋体"/>
      <family val="0"/>
    </font>
    <font>
      <b/>
      <sz val="11"/>
      <color indexed="52"/>
      <name val="宋体"/>
      <family val="0"/>
    </font>
    <font>
      <b/>
      <sz val="11"/>
      <color indexed="53"/>
      <name val="宋体"/>
      <family val="0"/>
    </font>
    <font>
      <sz val="11"/>
      <color indexed="16"/>
      <name val="宋体"/>
      <family val="0"/>
    </font>
    <font>
      <u val="single"/>
      <sz val="12"/>
      <color indexed="12"/>
      <name val="宋体"/>
      <family val="0"/>
    </font>
    <font>
      <b/>
      <sz val="11"/>
      <color indexed="56"/>
      <name val="宋体"/>
      <family val="0"/>
    </font>
    <font>
      <u val="single"/>
      <sz val="12"/>
      <color indexed="36"/>
      <name val="宋体"/>
      <family val="0"/>
    </font>
    <font>
      <b/>
      <sz val="18"/>
      <color indexed="56"/>
      <name val="宋体"/>
      <family val="0"/>
    </font>
    <font>
      <b/>
      <sz val="11"/>
      <color indexed="63"/>
      <name val="宋体"/>
      <family val="0"/>
    </font>
    <font>
      <i/>
      <sz val="11"/>
      <color indexed="23"/>
      <name val="宋体"/>
      <family val="0"/>
    </font>
    <font>
      <b/>
      <sz val="15"/>
      <color indexed="56"/>
      <name val="宋体"/>
      <family val="0"/>
    </font>
    <font>
      <sz val="11"/>
      <color indexed="19"/>
      <name val="宋体"/>
      <family val="0"/>
    </font>
    <font>
      <sz val="11"/>
      <color indexed="53"/>
      <name val="宋体"/>
      <family val="0"/>
    </font>
    <font>
      <sz val="11"/>
      <color indexed="60"/>
      <name val="宋体"/>
      <family val="0"/>
    </font>
    <font>
      <b/>
      <sz val="11"/>
      <color indexed="8"/>
      <name val="宋体"/>
      <family val="0"/>
    </font>
    <font>
      <b/>
      <sz val="11"/>
      <color indexed="9"/>
      <name val="宋体"/>
      <family val="0"/>
    </font>
    <font>
      <sz val="11"/>
      <color indexed="20"/>
      <name val="宋体"/>
      <family val="0"/>
    </font>
    <font>
      <sz val="10"/>
      <name val="Arial"/>
      <family val="2"/>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rgb="FF000000"/>
      <name val="Times New Roman"/>
      <family val="1"/>
    </font>
  </fonts>
  <fills count="40">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5" borderId="0" applyNumberFormat="0" applyBorder="0" applyAlignment="0" applyProtection="0"/>
    <xf numFmtId="0" fontId="17" fillId="6" borderId="2" applyNumberFormat="0" applyAlignment="0" applyProtection="0"/>
    <xf numFmtId="0" fontId="37" fillId="7" borderId="0" applyNumberFormat="0" applyBorder="0" applyAlignment="0" applyProtection="0"/>
    <xf numFmtId="43" fontId="0" fillId="0" borderId="0" applyFont="0" applyFill="0" applyBorder="0" applyAlignment="0" applyProtection="0"/>
    <xf numFmtId="0" fontId="38"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8" borderId="3" applyNumberFormat="0" applyFont="0" applyAlignment="0" applyProtection="0"/>
    <xf numFmtId="0" fontId="0" fillId="0" borderId="0">
      <alignment vertical="center"/>
      <protection/>
    </xf>
    <xf numFmtId="0" fontId="38" fillId="9" borderId="0" applyNumberFormat="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9" fillId="0" borderId="0">
      <alignment vertical="center"/>
      <protection/>
    </xf>
    <xf numFmtId="0" fontId="0" fillId="0" borderId="0">
      <alignment vertical="center"/>
      <protection/>
    </xf>
    <xf numFmtId="0" fontId="40" fillId="0" borderId="0" applyNumberFormat="0" applyFill="0" applyBorder="0" applyAlignment="0" applyProtection="0"/>
    <xf numFmtId="0" fontId="26" fillId="0" borderId="4" applyNumberFormat="0" applyFill="0" applyAlignment="0" applyProtection="0"/>
    <xf numFmtId="0" fontId="41" fillId="0" borderId="5" applyNumberFormat="0" applyFill="0" applyAlignment="0" applyProtection="0"/>
    <xf numFmtId="0" fontId="38" fillId="10" borderId="0" applyNumberFormat="0" applyBorder="0" applyAlignment="0" applyProtection="0"/>
    <xf numFmtId="0" fontId="21" fillId="0" borderId="6" applyNumberFormat="0" applyFill="0" applyAlignment="0" applyProtection="0"/>
    <xf numFmtId="0" fontId="38" fillId="11" borderId="0" applyNumberFormat="0" applyBorder="0" applyAlignment="0" applyProtection="0"/>
    <xf numFmtId="0" fontId="42" fillId="6" borderId="7" applyNumberFormat="0" applyAlignment="0" applyProtection="0"/>
    <xf numFmtId="0" fontId="43" fillId="6" borderId="1" applyNumberFormat="0" applyAlignment="0" applyProtection="0"/>
    <xf numFmtId="0" fontId="44" fillId="12" borderId="8" applyNumberFormat="0" applyAlignment="0" applyProtection="0"/>
    <xf numFmtId="0" fontId="9" fillId="13" borderId="0" applyNumberFormat="0" applyBorder="0" applyAlignment="0" applyProtection="0"/>
    <xf numFmtId="0" fontId="35" fillId="14" borderId="0" applyNumberFormat="0" applyBorder="0" applyAlignment="0" applyProtection="0"/>
    <xf numFmtId="0" fontId="38" fillId="15" borderId="0" applyNumberFormat="0" applyBorder="0" applyAlignment="0" applyProtection="0"/>
    <xf numFmtId="0" fontId="45" fillId="0" borderId="9" applyNumberFormat="0" applyFill="0" applyAlignment="0" applyProtection="0"/>
    <xf numFmtId="0" fontId="9" fillId="16" borderId="0" applyNumberFormat="0" applyBorder="0" applyAlignment="0" applyProtection="0"/>
    <xf numFmtId="0" fontId="46" fillId="0" borderId="10" applyNumberFormat="0" applyFill="0" applyAlignment="0" applyProtection="0"/>
    <xf numFmtId="0" fontId="47" fillId="17" borderId="0" applyNumberFormat="0" applyBorder="0" applyAlignment="0" applyProtection="0"/>
    <xf numFmtId="0" fontId="9" fillId="18" borderId="0" applyNumberFormat="0" applyBorder="0" applyAlignment="0" applyProtection="0"/>
    <xf numFmtId="0" fontId="48" fillId="19" borderId="0" applyNumberFormat="0" applyBorder="0" applyAlignment="0" applyProtection="0"/>
    <xf numFmtId="0" fontId="35" fillId="20" borderId="0" applyNumberFormat="0" applyBorder="0" applyAlignment="0" applyProtection="0"/>
    <xf numFmtId="0" fontId="38" fillId="21" borderId="0" applyNumberFormat="0" applyBorder="0" applyAlignment="0" applyProtection="0"/>
    <xf numFmtId="0" fontId="9" fillId="16" borderId="0" applyNumberFormat="0" applyBorder="0" applyAlignment="0" applyProtection="0"/>
    <xf numFmtId="0" fontId="35" fillId="2" borderId="0" applyNumberFormat="0" applyBorder="0" applyAlignment="0" applyProtection="0"/>
    <xf numFmtId="0" fontId="35" fillId="16" borderId="0" applyNumberFormat="0" applyBorder="0" applyAlignment="0" applyProtection="0"/>
    <xf numFmtId="0" fontId="35" fillId="22" borderId="0" applyNumberFormat="0" applyBorder="0" applyAlignment="0" applyProtection="0"/>
    <xf numFmtId="0" fontId="24" fillId="6" borderId="11" applyNumberFormat="0" applyAlignment="0" applyProtection="0"/>
    <xf numFmtId="0" fontId="35" fillId="23" borderId="0" applyNumberFormat="0" applyBorder="0" applyAlignment="0" applyProtection="0"/>
    <xf numFmtId="0" fontId="38" fillId="24" borderId="0" applyNumberFormat="0" applyBorder="0" applyAlignment="0" applyProtection="0"/>
    <xf numFmtId="0" fontId="38" fillId="11"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29" fillId="30" borderId="0" applyNumberFormat="0" applyBorder="0" applyAlignment="0" applyProtection="0"/>
    <xf numFmtId="0" fontId="9" fillId="29" borderId="0" applyNumberFormat="0" applyBorder="0" applyAlignment="0" applyProtection="0"/>
    <xf numFmtId="0" fontId="38" fillId="31" borderId="0" applyNumberFormat="0" applyBorder="0" applyAlignment="0" applyProtection="0"/>
    <xf numFmtId="0" fontId="9" fillId="22"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0" fillId="0" borderId="0">
      <alignment vertical="center"/>
      <protection/>
    </xf>
    <xf numFmtId="0" fontId="9" fillId="32" borderId="0" applyNumberFormat="0" applyBorder="0" applyAlignment="0" applyProtection="0"/>
    <xf numFmtId="0" fontId="9" fillId="33" borderId="0" applyNumberFormat="0" applyBorder="0" applyAlignment="0" applyProtection="0"/>
    <xf numFmtId="0" fontId="9" fillId="5" borderId="0" applyNumberFormat="0" applyBorder="0" applyAlignment="0" applyProtection="0"/>
    <xf numFmtId="0" fontId="12" fillId="10" borderId="0" applyNumberFormat="0" applyBorder="0" applyAlignment="0" applyProtection="0"/>
    <xf numFmtId="0" fontId="12" fillId="18"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11" borderId="0" applyNumberFormat="0" applyBorder="0" applyAlignment="0" applyProtection="0"/>
    <xf numFmtId="0" fontId="12" fillId="34" borderId="0" applyNumberFormat="0" applyBorder="0" applyAlignment="0" applyProtection="0"/>
    <xf numFmtId="0" fontId="12" fillId="31" borderId="0" applyNumberFormat="0" applyBorder="0" applyAlignment="0" applyProtection="0"/>
    <xf numFmtId="0" fontId="26" fillId="0" borderId="4" applyNumberFormat="0" applyFill="0" applyAlignment="0" applyProtection="0"/>
    <xf numFmtId="0" fontId="13" fillId="0" borderId="12"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32" fillId="22" borderId="0" applyNumberFormat="0" applyBorder="0" applyAlignment="0" applyProtection="0"/>
    <xf numFmtId="0" fontId="0" fillId="0" borderId="0">
      <alignment vertical="center"/>
      <protection/>
    </xf>
    <xf numFmtId="0" fontId="35" fillId="0" borderId="0">
      <alignment vertical="center"/>
      <protection/>
    </xf>
    <xf numFmtId="0" fontId="9" fillId="0" borderId="0">
      <alignment vertical="center"/>
      <protection/>
    </xf>
    <xf numFmtId="0" fontId="0" fillId="0" borderId="0">
      <alignment vertical="center"/>
      <protection/>
    </xf>
    <xf numFmtId="0" fontId="35" fillId="0" borderId="0">
      <alignment vertical="center"/>
      <protection/>
    </xf>
    <xf numFmtId="0" fontId="33"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35" borderId="13" applyNumberFormat="0" applyFont="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14" fillId="3" borderId="0" applyNumberFormat="0" applyBorder="0" applyAlignment="0" applyProtection="0"/>
    <xf numFmtId="0" fontId="30" fillId="0" borderId="10" applyNumberFormat="0" applyFill="0" applyAlignment="0" applyProtection="0"/>
    <xf numFmtId="0" fontId="31" fillId="36" borderId="14" applyNumberFormat="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34" fillId="0" borderId="15" applyNumberFormat="0" applyFill="0" applyAlignment="0" applyProtection="0"/>
    <xf numFmtId="43" fontId="0" fillId="0" borderId="0" applyFont="0" applyFill="0" applyBorder="0" applyAlignment="0" applyProtection="0"/>
    <xf numFmtId="0" fontId="12" fillId="21"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11" borderId="0" applyNumberFormat="0" applyBorder="0" applyAlignment="0" applyProtection="0"/>
    <xf numFmtId="0" fontId="12" fillId="34" borderId="0" applyNumberFormat="0" applyBorder="0" applyAlignment="0" applyProtection="0"/>
    <xf numFmtId="0" fontId="12" fillId="39" borderId="0" applyNumberFormat="0" applyBorder="0" applyAlignment="0" applyProtection="0"/>
    <xf numFmtId="0" fontId="15" fillId="33" borderId="2" applyNumberFormat="0" applyAlignment="0" applyProtection="0"/>
  </cellStyleXfs>
  <cellXfs count="166">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vertical="center"/>
      <protection locked="0"/>
    </xf>
    <xf numFmtId="0" fontId="3" fillId="0" borderId="0" xfId="112" applyFont="1" applyBorder="1" applyAlignment="1" applyProtection="1">
      <alignment horizontal="center" vertical="center"/>
      <protection/>
    </xf>
    <xf numFmtId="0" fontId="1" fillId="0" borderId="0" xfId="112" applyFont="1" applyBorder="1" applyAlignment="1" applyProtection="1">
      <alignment horizontal="left" vertical="center"/>
      <protection/>
    </xf>
    <xf numFmtId="0" fontId="4" fillId="0" borderId="0" xfId="112" applyFont="1" applyBorder="1" applyAlignment="1" applyProtection="1">
      <alignment horizontal="left" vertical="center"/>
      <protection/>
    </xf>
    <xf numFmtId="0" fontId="5" fillId="0" borderId="16" xfId="112" applyFont="1" applyBorder="1" applyAlignment="1" applyProtection="1">
      <alignment horizontal="center" vertical="center" wrapText="1"/>
      <protection/>
    </xf>
    <xf numFmtId="0" fontId="5" fillId="0" borderId="17" xfId="112" applyFont="1" applyBorder="1" applyAlignment="1" applyProtection="1">
      <alignment horizontal="center" vertical="center" wrapText="1"/>
      <protection/>
    </xf>
    <xf numFmtId="0" fontId="5" fillId="0" borderId="18" xfId="112" applyFont="1" applyBorder="1" applyAlignment="1" applyProtection="1">
      <alignment horizontal="center" vertical="center" wrapText="1"/>
      <protection/>
    </xf>
    <xf numFmtId="0" fontId="4" fillId="0" borderId="19" xfId="112" applyFont="1" applyBorder="1" applyAlignment="1" applyProtection="1">
      <alignment horizontal="center" vertical="center" wrapText="1"/>
      <protection/>
    </xf>
    <xf numFmtId="0" fontId="4" fillId="0" borderId="20" xfId="112" applyFont="1" applyBorder="1" applyAlignment="1" applyProtection="1">
      <alignment horizontal="center" vertical="center" wrapText="1"/>
      <protection/>
    </xf>
    <xf numFmtId="1" fontId="5" fillId="0" borderId="21" xfId="112" applyNumberFormat="1" applyFont="1" applyBorder="1" applyAlignment="1" applyProtection="1">
      <alignment horizontal="center" vertical="center" wrapText="1"/>
      <protection/>
    </xf>
    <xf numFmtId="0" fontId="4" fillId="0" borderId="20" xfId="0" applyFont="1" applyFill="1" applyBorder="1" applyAlignment="1">
      <alignment horizontal="center" vertical="center"/>
    </xf>
    <xf numFmtId="0" fontId="4" fillId="0" borderId="20" xfId="112" applyFont="1" applyBorder="1" applyAlignment="1" applyProtection="1">
      <alignment horizontal="center" vertical="center"/>
      <protection/>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22" xfId="112" applyFont="1" applyBorder="1" applyAlignment="1" applyProtection="1">
      <alignment horizontal="center" vertical="center" wrapText="1"/>
      <protection/>
    </xf>
    <xf numFmtId="0" fontId="1"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1" fontId="5" fillId="0" borderId="24" xfId="112" applyNumberFormat="1" applyFont="1" applyBorder="1" applyAlignment="1" applyProtection="1">
      <alignment horizontal="center" vertical="center" wrapText="1"/>
      <protection/>
    </xf>
    <xf numFmtId="0" fontId="6" fillId="0" borderId="0" xfId="112" applyFont="1" applyBorder="1" applyAlignment="1" applyProtection="1">
      <alignment horizontal="center" vertical="center" wrapText="1"/>
      <protection/>
    </xf>
    <xf numFmtId="0" fontId="6" fillId="0" borderId="0" xfId="112" applyFont="1" applyBorder="1" applyAlignment="1" applyProtection="1">
      <alignment horizontal="center" vertical="center"/>
      <protection/>
    </xf>
    <xf numFmtId="1" fontId="6" fillId="0" borderId="0" xfId="112" applyNumberFormat="1" applyFont="1" applyBorder="1" applyAlignment="1" applyProtection="1">
      <alignment horizontal="center" vertical="center" wrapText="1"/>
      <protection/>
    </xf>
    <xf numFmtId="0" fontId="6"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locked="0"/>
    </xf>
    <xf numFmtId="0" fontId="3" fillId="0" borderId="0" xfId="113" applyFont="1" applyFill="1" applyBorder="1" applyAlignment="1" applyProtection="1">
      <alignment horizontal="center" vertical="center"/>
      <protection/>
    </xf>
    <xf numFmtId="0" fontId="4" fillId="0" borderId="25" xfId="112" applyFont="1" applyBorder="1" applyAlignment="1" applyProtection="1">
      <alignment horizontal="left" vertical="center"/>
      <protection/>
    </xf>
    <xf numFmtId="0" fontId="5" fillId="0" borderId="26" xfId="113" applyFont="1" applyFill="1" applyBorder="1" applyAlignment="1" applyProtection="1">
      <alignment horizontal="center" vertical="center"/>
      <protection/>
    </xf>
    <xf numFmtId="0" fontId="5" fillId="0" borderId="27" xfId="113" applyFont="1" applyFill="1" applyBorder="1" applyAlignment="1" applyProtection="1">
      <alignment horizontal="center" vertical="center"/>
      <protection/>
    </xf>
    <xf numFmtId="0" fontId="5" fillId="0" borderId="28" xfId="113" applyFont="1" applyFill="1" applyBorder="1" applyAlignment="1" applyProtection="1">
      <alignment horizontal="center" vertical="center"/>
      <protection/>
    </xf>
    <xf numFmtId="0" fontId="5" fillId="0" borderId="19" xfId="113" applyFont="1" applyFill="1" applyBorder="1" applyAlignment="1" applyProtection="1">
      <alignment horizontal="center" vertical="center" wrapText="1"/>
      <protection/>
    </xf>
    <xf numFmtId="0" fontId="5" fillId="0" borderId="20" xfId="113" applyFont="1" applyFill="1" applyBorder="1" applyAlignment="1" applyProtection="1">
      <alignment horizontal="center" vertical="center" wrapText="1"/>
      <protection/>
    </xf>
    <xf numFmtId="0" fontId="5" fillId="0" borderId="20" xfId="113" applyFont="1" applyFill="1" applyBorder="1" applyAlignment="1" applyProtection="1">
      <alignment horizontal="center" vertical="center"/>
      <protection/>
    </xf>
    <xf numFmtId="176" fontId="5" fillId="0" borderId="20" xfId="114" applyNumberFormat="1" applyFont="1" applyFill="1" applyBorder="1" applyAlignment="1" applyProtection="1">
      <alignment horizontal="center" vertical="center" wrapText="1"/>
      <protection/>
    </xf>
    <xf numFmtId="0" fontId="5" fillId="0" borderId="20" xfId="114"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protection/>
    </xf>
    <xf numFmtId="0" fontId="4" fillId="0" borderId="19" xfId="113" applyFont="1" applyFill="1" applyBorder="1" applyAlignment="1" applyProtection="1">
      <alignment horizontal="center" vertical="center" wrapText="1"/>
      <protection/>
    </xf>
    <xf numFmtId="0" fontId="4" fillId="0" borderId="20" xfId="113" applyFont="1" applyFill="1" applyBorder="1" applyAlignment="1" applyProtection="1">
      <alignment horizontal="left" vertical="center" wrapText="1"/>
      <protection/>
    </xf>
    <xf numFmtId="0" fontId="4" fillId="0" borderId="20" xfId="113" applyFont="1" applyFill="1" applyBorder="1" applyAlignment="1" applyProtection="1">
      <alignment horizontal="center" vertical="center" wrapText="1"/>
      <protection/>
    </xf>
    <xf numFmtId="0" fontId="2" fillId="0" borderId="21" xfId="0" applyFont="1" applyFill="1" applyBorder="1" applyAlignment="1" applyProtection="1">
      <alignment vertical="center"/>
      <protection/>
    </xf>
    <xf numFmtId="49" fontId="4" fillId="0" borderId="19" xfId="0" applyNumberFormat="1" applyFont="1" applyFill="1" applyBorder="1" applyAlignment="1" applyProtection="1">
      <alignment horizontal="center" vertical="center"/>
      <protection/>
    </xf>
    <xf numFmtId="0" fontId="4" fillId="0" borderId="20" xfId="113" applyFont="1" applyFill="1" applyBorder="1" applyAlignment="1" applyProtection="1">
      <alignment horizontal="center" vertical="center"/>
      <protection/>
    </xf>
    <xf numFmtId="177" fontId="4" fillId="0" borderId="20" xfId="114" applyNumberFormat="1" applyFont="1" applyFill="1" applyBorder="1" applyAlignment="1" applyProtection="1">
      <alignment horizontal="center" vertical="center" wrapText="1"/>
      <protection locked="0"/>
    </xf>
    <xf numFmtId="176" fontId="4" fillId="0" borderId="20" xfId="30" applyNumberFormat="1" applyFont="1" applyFill="1" applyBorder="1" applyAlignment="1" applyProtection="1">
      <alignment horizontal="right" vertical="center" wrapText="1"/>
      <protection/>
    </xf>
    <xf numFmtId="0" fontId="4" fillId="0" borderId="21" xfId="0" applyFont="1" applyFill="1" applyBorder="1" applyAlignment="1" applyProtection="1">
      <alignment vertical="center" wrapText="1"/>
      <protection/>
    </xf>
    <xf numFmtId="0" fontId="4" fillId="0" borderId="20" xfId="0" applyFont="1" applyFill="1" applyBorder="1" applyAlignment="1" applyProtection="1">
      <alignment horizontal="left" vertical="center" wrapText="1"/>
      <protection/>
    </xf>
    <xf numFmtId="2" fontId="4" fillId="0" borderId="20" xfId="0" applyNumberFormat="1" applyFont="1" applyBorder="1" applyAlignment="1" applyProtection="1">
      <alignment horizontal="center" vertical="center"/>
      <protection/>
    </xf>
    <xf numFmtId="177" fontId="4" fillId="0" borderId="20" xfId="97" applyNumberFormat="1" applyFont="1" applyFill="1" applyBorder="1" applyAlignment="1" applyProtection="1">
      <alignment horizontal="center" vertical="center"/>
      <protection/>
    </xf>
    <xf numFmtId="0" fontId="6" fillId="0" borderId="21" xfId="0" applyFont="1" applyFill="1" applyBorder="1" applyAlignment="1" applyProtection="1">
      <alignment vertical="center"/>
      <protection/>
    </xf>
    <xf numFmtId="0" fontId="4" fillId="0" borderId="20" xfId="0" applyFont="1" applyFill="1" applyBorder="1" applyAlignment="1" applyProtection="1">
      <alignment horizontal="center" vertical="center" wrapText="1"/>
      <protection/>
    </xf>
    <xf numFmtId="177" fontId="4" fillId="0" borderId="20" xfId="97" applyNumberFormat="1" applyFont="1" applyFill="1" applyBorder="1" applyAlignment="1" applyProtection="1">
      <alignment horizontal="center" vertical="center"/>
      <protection locked="0"/>
    </xf>
    <xf numFmtId="0" fontId="1" fillId="0" borderId="20" xfId="0" applyFont="1" applyFill="1" applyBorder="1" applyAlignment="1" applyProtection="1">
      <alignment horizontal="left" vertical="center" wrapText="1"/>
      <protection/>
    </xf>
    <xf numFmtId="2" fontId="4" fillId="0" borderId="20" xfId="0" applyNumberFormat="1"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177" fontId="4" fillId="0" borderId="20" xfId="30" applyNumberFormat="1" applyFont="1" applyFill="1" applyBorder="1" applyAlignment="1" applyProtection="1">
      <alignment horizontal="center" vertical="center" wrapText="1"/>
      <protection/>
    </xf>
    <xf numFmtId="177" fontId="4" fillId="0" borderId="20" xfId="0" applyNumberFormat="1" applyFont="1" applyFill="1" applyBorder="1" applyAlignment="1" applyProtection="1">
      <alignment horizontal="center" vertical="center" wrapText="1"/>
      <protection/>
    </xf>
    <xf numFmtId="177" fontId="4" fillId="0" borderId="20" xfId="0" applyNumberFormat="1" applyFont="1" applyFill="1" applyBorder="1" applyAlignment="1" applyProtection="1">
      <alignment horizontal="center" vertical="center" wrapText="1"/>
      <protection locked="0"/>
    </xf>
    <xf numFmtId="177" fontId="4" fillId="0" borderId="20"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wrapText="1"/>
      <protection/>
    </xf>
    <xf numFmtId="0" fontId="8" fillId="0" borderId="20" xfId="0" applyFont="1" applyFill="1" applyBorder="1" applyAlignment="1" applyProtection="1">
      <alignment horizontal="justify" vertical="center" wrapText="1"/>
      <protection/>
    </xf>
    <xf numFmtId="0" fontId="8" fillId="0" borderId="20" xfId="0" applyFont="1" applyFill="1" applyBorder="1" applyAlignment="1" applyProtection="1">
      <alignment horizontal="center" vertical="center" wrapText="1"/>
      <protection/>
    </xf>
    <xf numFmtId="0" fontId="4" fillId="0" borderId="20" xfId="0" applyFont="1" applyFill="1" applyBorder="1" applyAlignment="1" applyProtection="1">
      <alignment vertical="center"/>
      <protection/>
    </xf>
    <xf numFmtId="0" fontId="4" fillId="0" borderId="20" xfId="0" applyFont="1" applyFill="1" applyBorder="1" applyAlignment="1" applyProtection="1">
      <alignment horizontal="center" vertical="center"/>
      <protection/>
    </xf>
    <xf numFmtId="177" fontId="4" fillId="0" borderId="20" xfId="0" applyNumberFormat="1" applyFont="1" applyBorder="1" applyAlignment="1" applyProtection="1">
      <alignment horizontal="center" vertical="center" wrapText="1"/>
      <protection/>
    </xf>
    <xf numFmtId="0" fontId="4" fillId="0" borderId="20" xfId="0" applyFont="1" applyFill="1" applyBorder="1" applyAlignment="1" applyProtection="1">
      <alignment vertical="center" wrapText="1"/>
      <protection/>
    </xf>
    <xf numFmtId="177" fontId="4" fillId="0" borderId="20" xfId="0" applyNumberFormat="1" applyFont="1" applyBorder="1" applyAlignment="1" applyProtection="1">
      <alignment horizontal="center" vertical="center" wrapText="1"/>
      <protection locked="0"/>
    </xf>
    <xf numFmtId="0" fontId="1" fillId="0" borderId="20" xfId="0" applyFont="1" applyFill="1" applyBorder="1" applyAlignment="1" applyProtection="1">
      <alignment vertical="center" wrapText="1"/>
      <protection/>
    </xf>
    <xf numFmtId="0" fontId="4" fillId="0" borderId="22" xfId="113" applyFont="1" applyFill="1" applyBorder="1" applyAlignment="1" applyProtection="1">
      <alignment horizontal="left" vertical="center" wrapText="1"/>
      <protection/>
    </xf>
    <xf numFmtId="0" fontId="4" fillId="0" borderId="23" xfId="113" applyFont="1" applyFill="1" applyBorder="1" applyAlignment="1" applyProtection="1">
      <alignment horizontal="left" vertical="center" wrapText="1"/>
      <protection/>
    </xf>
    <xf numFmtId="176" fontId="4" fillId="0" borderId="23" xfId="113" applyNumberFormat="1"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protection locked="0"/>
    </xf>
    <xf numFmtId="0" fontId="1" fillId="0" borderId="25" xfId="112" applyFont="1" applyFill="1" applyBorder="1" applyAlignment="1" applyProtection="1">
      <alignment horizontal="left" vertical="center"/>
      <protection/>
    </xf>
    <xf numFmtId="176" fontId="4" fillId="0" borderId="20" xfId="114" applyNumberFormat="1" applyFont="1" applyFill="1" applyBorder="1" applyAlignment="1" applyProtection="1">
      <alignment horizontal="center" vertical="center" wrapText="1"/>
      <protection/>
    </xf>
    <xf numFmtId="0" fontId="4" fillId="0" borderId="20" xfId="114" applyFont="1" applyFill="1" applyBorder="1" applyAlignment="1" applyProtection="1">
      <alignment horizontal="center" vertical="center" wrapText="1"/>
      <protection/>
    </xf>
    <xf numFmtId="0" fontId="1" fillId="0" borderId="20" xfId="113" applyFont="1" applyFill="1" applyBorder="1" applyAlignment="1" applyProtection="1">
      <alignment horizontal="left" vertical="center" wrapText="1"/>
      <protection/>
    </xf>
    <xf numFmtId="177" fontId="4" fillId="0" borderId="20" xfId="113" applyNumberFormat="1" applyFont="1" applyFill="1" applyBorder="1" applyAlignment="1" applyProtection="1">
      <alignment horizontal="center" vertical="center"/>
      <protection/>
    </xf>
    <xf numFmtId="0" fontId="4" fillId="0" borderId="20" xfId="114" applyNumberFormat="1" applyFont="1" applyFill="1" applyBorder="1" applyAlignment="1" applyProtection="1">
      <alignment horizontal="center" vertical="center" wrapText="1"/>
      <protection locked="0"/>
    </xf>
    <xf numFmtId="176" fontId="4" fillId="0" borderId="20" xfId="113" applyNumberFormat="1" applyFont="1" applyFill="1" applyBorder="1" applyAlignment="1" applyProtection="1">
      <alignment horizontal="right" vertical="center" wrapText="1"/>
      <protection/>
    </xf>
    <xf numFmtId="0" fontId="2" fillId="0" borderId="20" xfId="0" applyFont="1" applyFill="1" applyBorder="1" applyAlignment="1" applyProtection="1">
      <alignment vertical="center"/>
      <protection/>
    </xf>
    <xf numFmtId="177" fontId="4" fillId="0" borderId="20" xfId="114" applyNumberFormat="1" applyFont="1" applyFill="1" applyBorder="1" applyAlignment="1" applyProtection="1">
      <alignment horizontal="center" vertical="center" wrapText="1"/>
      <protection/>
    </xf>
    <xf numFmtId="177" fontId="4" fillId="0" borderId="20" xfId="113" applyNumberFormat="1" applyFont="1" applyFill="1" applyBorder="1" applyAlignment="1" applyProtection="1">
      <alignment horizontal="center" vertical="center" wrapText="1"/>
      <protection/>
    </xf>
    <xf numFmtId="177" fontId="4" fillId="0" borderId="20" xfId="0" applyNumberFormat="1" applyFont="1" applyFill="1" applyBorder="1" applyAlignment="1" applyProtection="1">
      <alignment horizontal="center" vertical="center"/>
      <protection/>
    </xf>
    <xf numFmtId="0" fontId="49" fillId="0" borderId="20" xfId="0" applyFont="1" applyFill="1" applyBorder="1" applyAlignment="1" applyProtection="1">
      <alignment horizontal="justify" vertical="center" wrapText="1"/>
      <protection/>
    </xf>
    <xf numFmtId="0" fontId="1" fillId="0" borderId="20" xfId="0" applyFont="1" applyFill="1" applyBorder="1" applyAlignment="1" applyProtection="1">
      <alignment vertical="center"/>
      <protection/>
    </xf>
    <xf numFmtId="0" fontId="4" fillId="0" borderId="19" xfId="0" applyFont="1" applyFill="1" applyBorder="1" applyAlignment="1" applyProtection="1">
      <alignment horizontal="center" vertical="center"/>
      <protection/>
    </xf>
    <xf numFmtId="176" fontId="4" fillId="0" borderId="23" xfId="113" applyNumberFormat="1" applyFont="1" applyFill="1" applyBorder="1" applyAlignment="1" applyProtection="1">
      <alignment horizontal="right" vertical="center"/>
      <protection/>
    </xf>
    <xf numFmtId="177" fontId="2" fillId="0" borderId="0" xfId="0" applyNumberFormat="1" applyFont="1" applyFill="1" applyAlignment="1" applyProtection="1">
      <alignment vertical="center"/>
      <protection locked="0"/>
    </xf>
    <xf numFmtId="49" fontId="3" fillId="0" borderId="0" xfId="114" applyNumberFormat="1" applyFont="1" applyFill="1" applyAlignment="1" applyProtection="1">
      <alignment horizontal="center" vertical="center"/>
      <protection/>
    </xf>
    <xf numFmtId="0" fontId="1" fillId="0" borderId="0" xfId="112" applyFont="1" applyFill="1" applyAlignment="1" applyProtection="1">
      <alignment horizontal="left" vertical="center"/>
      <protection/>
    </xf>
    <xf numFmtId="49" fontId="5" fillId="0" borderId="26" xfId="114" applyNumberFormat="1" applyFont="1" applyFill="1" applyBorder="1" applyAlignment="1" applyProtection="1">
      <alignment horizontal="center" vertical="center" wrapText="1"/>
      <protection/>
    </xf>
    <xf numFmtId="49" fontId="5" fillId="0" borderId="27" xfId="114" applyNumberFormat="1" applyFont="1" applyFill="1" applyBorder="1" applyAlignment="1" applyProtection="1">
      <alignment horizontal="center" vertical="center" wrapText="1"/>
      <protection/>
    </xf>
    <xf numFmtId="49" fontId="5" fillId="0" borderId="28" xfId="114" applyNumberFormat="1" applyFont="1" applyFill="1" applyBorder="1" applyAlignment="1" applyProtection="1">
      <alignment horizontal="center" vertical="center" wrapText="1"/>
      <protection/>
    </xf>
    <xf numFmtId="0" fontId="5" fillId="0" borderId="19" xfId="114" applyFont="1" applyFill="1" applyBorder="1" applyAlignment="1" applyProtection="1">
      <alignment horizontal="center" vertical="center" wrapText="1"/>
      <protection/>
    </xf>
    <xf numFmtId="177" fontId="5" fillId="0" borderId="20" xfId="114" applyNumberFormat="1" applyFont="1" applyFill="1" applyBorder="1" applyAlignment="1" applyProtection="1">
      <alignment horizontal="center" vertical="center" wrapText="1"/>
      <protection/>
    </xf>
    <xf numFmtId="0" fontId="4" fillId="0" borderId="19" xfId="114" applyFont="1" applyFill="1" applyBorder="1" applyAlignment="1" applyProtection="1">
      <alignment horizontal="center" vertical="center" wrapText="1"/>
      <protection/>
    </xf>
    <xf numFmtId="0" fontId="1" fillId="0" borderId="20" xfId="114" applyFont="1" applyFill="1" applyBorder="1" applyAlignment="1" applyProtection="1">
      <alignment horizontal="left" vertical="center" wrapText="1"/>
      <protection/>
    </xf>
    <xf numFmtId="0" fontId="4" fillId="0" borderId="21" xfId="0" applyFont="1" applyFill="1" applyBorder="1" applyAlignment="1" applyProtection="1">
      <alignment vertical="center"/>
      <protection/>
    </xf>
    <xf numFmtId="0" fontId="8" fillId="0" borderId="19" xfId="0" applyFont="1" applyFill="1" applyBorder="1" applyAlignment="1" applyProtection="1">
      <alignment horizontal="center" vertical="center" wrapText="1"/>
      <protection/>
    </xf>
    <xf numFmtId="176" fontId="4" fillId="0" borderId="20" xfId="114" applyNumberFormat="1" applyFont="1" applyFill="1" applyBorder="1" applyAlignment="1" applyProtection="1">
      <alignment horizontal="right" vertical="center"/>
      <protection/>
    </xf>
    <xf numFmtId="0" fontId="8" fillId="0" borderId="20" xfId="0" applyFont="1" applyFill="1" applyBorder="1" applyAlignment="1" applyProtection="1">
      <alignment horizontal="left" vertical="center" wrapText="1"/>
      <protection/>
    </xf>
    <xf numFmtId="0" fontId="4" fillId="0" borderId="20" xfId="0" applyFont="1" applyFill="1" applyBorder="1" applyAlignment="1" applyProtection="1">
      <alignment vertical="center"/>
      <protection/>
    </xf>
    <xf numFmtId="2" fontId="4" fillId="0" borderId="20" xfId="97" applyNumberFormat="1" applyFont="1" applyFill="1" applyBorder="1" applyAlignment="1" applyProtection="1">
      <alignment horizontal="center" vertical="center"/>
      <protection/>
    </xf>
    <xf numFmtId="177" fontId="4" fillId="0" borderId="20" xfId="114" applyNumberFormat="1" applyFont="1" applyFill="1" applyBorder="1" applyAlignment="1" applyProtection="1">
      <alignment horizontal="center" vertical="center"/>
      <protection/>
    </xf>
    <xf numFmtId="178" fontId="4" fillId="0" borderId="20" xfId="114" applyNumberFormat="1" applyFont="1" applyFill="1" applyBorder="1" applyAlignment="1" applyProtection="1">
      <alignment horizontal="right" vertical="center"/>
      <protection/>
    </xf>
    <xf numFmtId="0" fontId="49" fillId="0" borderId="20" xfId="0" applyFont="1" applyFill="1" applyBorder="1" applyAlignment="1" applyProtection="1">
      <alignment horizontal="left" vertical="center" wrapText="1"/>
      <protection/>
    </xf>
    <xf numFmtId="0" fontId="50" fillId="0" borderId="20" xfId="0" applyFont="1" applyFill="1" applyBorder="1" applyAlignment="1" applyProtection="1">
      <alignment horizontal="left" vertical="center" wrapText="1"/>
      <protection/>
    </xf>
    <xf numFmtId="177" fontId="4" fillId="0" borderId="20" xfId="0" applyNumberFormat="1"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177" fontId="4" fillId="0" borderId="23" xfId="113" applyNumberFormat="1" applyFont="1" applyFill="1" applyBorder="1" applyAlignment="1" applyProtection="1">
      <alignment horizontal="left" vertical="center" wrapText="1"/>
      <protection/>
    </xf>
    <xf numFmtId="176" fontId="4" fillId="0" borderId="23" xfId="0" applyNumberFormat="1" applyFont="1" applyFill="1" applyBorder="1" applyAlignment="1" applyProtection="1">
      <alignment horizontal="center" vertical="center"/>
      <protection/>
    </xf>
    <xf numFmtId="0" fontId="6" fillId="0" borderId="0" xfId="95" applyFont="1" applyFill="1" applyAlignment="1" applyProtection="1">
      <alignment vertical="center"/>
      <protection locked="0"/>
    </xf>
    <xf numFmtId="0" fontId="2" fillId="0" borderId="0" xfId="95" applyFont="1" applyFill="1" applyProtection="1">
      <alignment vertical="center"/>
      <protection/>
    </xf>
    <xf numFmtId="176" fontId="2" fillId="0" borderId="0" xfId="95" applyNumberFormat="1" applyFont="1" applyFill="1" applyProtection="1">
      <alignment vertical="center"/>
      <protection locked="0"/>
    </xf>
    <xf numFmtId="0" fontId="2" fillId="0" borderId="0" xfId="95" applyFont="1" applyFill="1" applyProtection="1">
      <alignment vertical="center"/>
      <protection locked="0"/>
    </xf>
    <xf numFmtId="0" fontId="1" fillId="0" borderId="0" xfId="112" applyFont="1" applyAlignment="1" applyProtection="1">
      <alignment horizontal="left" vertical="center"/>
      <protection/>
    </xf>
    <xf numFmtId="0" fontId="5" fillId="0" borderId="26" xfId="112" applyFont="1" applyFill="1" applyBorder="1" applyAlignment="1" applyProtection="1">
      <alignment horizontal="center" vertical="center"/>
      <protection/>
    </xf>
    <xf numFmtId="0" fontId="5" fillId="0" borderId="27" xfId="112" applyFont="1" applyFill="1" applyBorder="1" applyAlignment="1" applyProtection="1">
      <alignment horizontal="center" vertical="center"/>
      <protection/>
    </xf>
    <xf numFmtId="0" fontId="5" fillId="0" borderId="28" xfId="112" applyFont="1" applyFill="1" applyBorder="1" applyAlignment="1" applyProtection="1">
      <alignment horizontal="center" vertical="center"/>
      <protection/>
    </xf>
    <xf numFmtId="0" fontId="10" fillId="0" borderId="21" xfId="114" applyFont="1" applyFill="1" applyBorder="1" applyAlignment="1" applyProtection="1">
      <alignment horizontal="center" vertical="center"/>
      <protection/>
    </xf>
    <xf numFmtId="0" fontId="4" fillId="0" borderId="19" xfId="95" applyNumberFormat="1" applyFont="1" applyFill="1" applyBorder="1" applyAlignment="1" applyProtection="1">
      <alignment horizontal="center" vertical="center" wrapText="1"/>
      <protection/>
    </xf>
    <xf numFmtId="0" fontId="4" fillId="0" borderId="20" xfId="95" applyNumberFormat="1" applyFont="1" applyFill="1" applyBorder="1" applyAlignment="1" applyProtection="1">
      <alignment horizontal="left" vertical="center" wrapText="1"/>
      <protection/>
    </xf>
    <xf numFmtId="0" fontId="50" fillId="0" borderId="20" xfId="95" applyNumberFormat="1" applyFont="1" applyFill="1" applyBorder="1" applyAlignment="1" applyProtection="1">
      <alignment horizontal="center" vertical="center" wrapText="1"/>
      <protection/>
    </xf>
    <xf numFmtId="0" fontId="8" fillId="0" borderId="20" xfId="95" applyFont="1" applyFill="1" applyBorder="1" applyAlignment="1" applyProtection="1">
      <alignment horizontal="center" vertical="center" wrapText="1"/>
      <protection/>
    </xf>
    <xf numFmtId="176" fontId="4" fillId="0" borderId="20" xfId="114" applyNumberFormat="1" applyFont="1" applyFill="1" applyBorder="1" applyAlignment="1" applyProtection="1">
      <alignment horizontal="center" vertical="center"/>
      <protection/>
    </xf>
    <xf numFmtId="178" fontId="4" fillId="0" borderId="20" xfId="114" applyNumberFormat="1" applyFont="1" applyFill="1" applyBorder="1" applyAlignment="1" applyProtection="1">
      <alignment horizontal="center" vertical="center"/>
      <protection/>
    </xf>
    <xf numFmtId="0" fontId="4" fillId="0" borderId="21" xfId="114" applyFont="1" applyFill="1" applyBorder="1" applyAlignment="1" applyProtection="1">
      <alignment vertical="center"/>
      <protection/>
    </xf>
    <xf numFmtId="0" fontId="4" fillId="0" borderId="20" xfId="95" applyNumberFormat="1" applyFont="1" applyFill="1" applyBorder="1" applyAlignment="1" applyProtection="1">
      <alignment horizontal="center" vertical="center" wrapText="1"/>
      <protection/>
    </xf>
    <xf numFmtId="176" fontId="4" fillId="0" borderId="20" xfId="114" applyNumberFormat="1" applyFont="1" applyFill="1" applyBorder="1" applyAlignment="1" applyProtection="1">
      <alignment horizontal="center" vertical="center"/>
      <protection locked="0"/>
    </xf>
    <xf numFmtId="0" fontId="4" fillId="0" borderId="21" xfId="114" applyFont="1" applyFill="1" applyBorder="1" applyAlignment="1" applyProtection="1">
      <alignment vertical="center" wrapText="1"/>
      <protection/>
    </xf>
    <xf numFmtId="0" fontId="4" fillId="0" borderId="21" xfId="114" applyFont="1" applyFill="1" applyBorder="1" applyAlignment="1" applyProtection="1">
      <alignment horizontal="left" vertical="center" wrapText="1"/>
      <protection/>
    </xf>
    <xf numFmtId="0" fontId="4" fillId="0" borderId="20" xfId="95" applyFont="1" applyFill="1" applyBorder="1" applyAlignment="1" applyProtection="1">
      <alignment horizontal="center" vertical="center"/>
      <protection/>
    </xf>
    <xf numFmtId="176" fontId="4" fillId="0" borderId="20" xfId="95" applyNumberFormat="1" applyFont="1" applyFill="1" applyBorder="1" applyAlignment="1" applyProtection="1">
      <alignment horizontal="center" vertical="center"/>
      <protection locked="0"/>
    </xf>
    <xf numFmtId="0" fontId="4" fillId="0" borderId="22" xfId="95" applyFont="1" applyFill="1" applyBorder="1" applyAlignment="1" applyProtection="1">
      <alignment vertical="center"/>
      <protection/>
    </xf>
    <xf numFmtId="0" fontId="4" fillId="0" borderId="23" xfId="95" applyFont="1" applyFill="1" applyBorder="1" applyAlignment="1" applyProtection="1">
      <alignment vertical="center"/>
      <protection/>
    </xf>
    <xf numFmtId="0" fontId="4" fillId="0" borderId="23" xfId="95" applyFont="1" applyFill="1" applyBorder="1" applyProtection="1">
      <alignment vertical="center"/>
      <protection/>
    </xf>
    <xf numFmtId="177" fontId="4" fillId="0" borderId="23" xfId="95" applyNumberFormat="1" applyFont="1" applyFill="1" applyBorder="1" applyProtection="1">
      <alignment vertical="center"/>
      <protection/>
    </xf>
    <xf numFmtId="176" fontId="4" fillId="0" borderId="23" xfId="95" applyNumberFormat="1" applyFont="1" applyFill="1" applyBorder="1" applyAlignment="1" applyProtection="1">
      <alignment horizontal="center" vertical="center"/>
      <protection/>
    </xf>
    <xf numFmtId="0" fontId="2" fillId="0" borderId="24" xfId="95" applyFont="1" applyFill="1" applyBorder="1" applyProtection="1">
      <alignment vertical="center"/>
      <protection/>
    </xf>
    <xf numFmtId="0" fontId="11" fillId="0" borderId="0" xfId="112" applyFont="1" applyBorder="1" applyAlignment="1" applyProtection="1">
      <alignment horizontal="center" vertical="center"/>
      <protection/>
    </xf>
    <xf numFmtId="0" fontId="10" fillId="0" borderId="16" xfId="112" applyFont="1" applyBorder="1" applyAlignment="1" applyProtection="1">
      <alignment horizontal="center" vertical="center" wrapText="1"/>
      <protection/>
    </xf>
    <xf numFmtId="0" fontId="10" fillId="0" borderId="17" xfId="112" applyFont="1" applyBorder="1" applyAlignment="1" applyProtection="1">
      <alignment horizontal="center" vertical="center" wrapText="1"/>
      <protection/>
    </xf>
    <xf numFmtId="0" fontId="10" fillId="0" borderId="18" xfId="112" applyFont="1" applyBorder="1" applyAlignment="1" applyProtection="1">
      <alignment horizontal="center" vertical="center" wrapText="1"/>
      <protection/>
    </xf>
    <xf numFmtId="0" fontId="1" fillId="0" borderId="20" xfId="112" applyFont="1" applyBorder="1" applyAlignment="1" applyProtection="1">
      <alignment horizontal="center" vertical="center" wrapText="1"/>
      <protection/>
    </xf>
    <xf numFmtId="0" fontId="4" fillId="0" borderId="0" xfId="112" applyFont="1" applyAlignment="1" applyProtection="1">
      <alignment horizontal="left" vertical="center"/>
      <protection/>
    </xf>
    <xf numFmtId="177" fontId="4" fillId="0" borderId="20" xfId="0" applyNumberFormat="1" applyFont="1" applyBorder="1" applyAlignment="1" applyProtection="1">
      <alignment horizontal="center" vertical="center" wrapText="1"/>
      <protection/>
    </xf>
    <xf numFmtId="0" fontId="1" fillId="0" borderId="21"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3" fillId="0" borderId="0" xfId="113" applyFont="1" applyFill="1" applyAlignment="1" applyProtection="1">
      <alignment horizontal="center" vertical="center"/>
      <protection/>
    </xf>
    <xf numFmtId="0" fontId="10" fillId="0" borderId="20" xfId="114" applyFont="1" applyFill="1" applyBorder="1" applyAlignment="1" applyProtection="1">
      <alignment horizontal="center" vertical="center" wrapText="1"/>
      <protection/>
    </xf>
    <xf numFmtId="0" fontId="1" fillId="0" borderId="21" xfId="114" applyFont="1" applyFill="1" applyBorder="1" applyAlignment="1" applyProtection="1">
      <alignment vertical="center" wrapText="1"/>
      <protection/>
    </xf>
    <xf numFmtId="0" fontId="1" fillId="0" borderId="20" xfId="95" applyNumberFormat="1" applyFont="1" applyFill="1" applyBorder="1" applyAlignment="1" applyProtection="1">
      <alignment horizontal="left" vertical="center" wrapText="1"/>
      <protection/>
    </xf>
    <xf numFmtId="0" fontId="1" fillId="0" borderId="21" xfId="114" applyFont="1" applyFill="1" applyBorder="1" applyAlignment="1" applyProtection="1">
      <alignment horizontal="left" vertical="center" wrapText="1"/>
      <protection/>
    </xf>
    <xf numFmtId="0" fontId="4" fillId="0" borderId="21" xfId="95" applyFont="1" applyFill="1" applyBorder="1" applyAlignment="1" applyProtection="1">
      <alignment vertical="center" wrapText="1"/>
      <protection/>
    </xf>
    <xf numFmtId="0" fontId="0" fillId="0" borderId="0" xfId="0" applyAlignment="1">
      <alignment horizontal="center" vertical="center"/>
    </xf>
    <xf numFmtId="0" fontId="11" fillId="0" borderId="0" xfId="0" applyFont="1" applyAlignment="1">
      <alignment horizontal="center" vertical="center"/>
    </xf>
    <xf numFmtId="0" fontId="1" fillId="0" borderId="0" xfId="0" applyFont="1" applyAlignment="1">
      <alignment horizontal="left" vertical="center"/>
    </xf>
    <xf numFmtId="0" fontId="0" fillId="0" borderId="20" xfId="0"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vertical="center" wrapText="1"/>
    </xf>
    <xf numFmtId="0" fontId="0" fillId="0" borderId="0" xfId="0" applyAlignment="1">
      <alignment vertical="center" wrapText="1"/>
    </xf>
    <xf numFmtId="49" fontId="4" fillId="0" borderId="19" xfId="0" applyNumberFormat="1" applyFont="1" applyFill="1" applyBorder="1" applyAlignment="1" applyProtection="1" quotePrefix="1">
      <alignment horizontal="center" vertical="center"/>
      <protection/>
    </xf>
    <xf numFmtId="0" fontId="4" fillId="0" borderId="19" xfId="0" applyFont="1" applyFill="1" applyBorder="1" applyAlignment="1" applyProtection="1" quotePrefix="1">
      <alignment horizontal="center" vertical="center" wrapText="1"/>
      <protection/>
    </xf>
    <xf numFmtId="0" fontId="4" fillId="0" borderId="19" xfId="0" applyFont="1" applyFill="1" applyBorder="1" applyAlignment="1" applyProtection="1" quotePrefix="1">
      <alignment horizontal="center" vertical="center"/>
      <protection/>
    </xf>
  </cellXfs>
  <cellStyles count="115">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137"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适中 2" xfId="72"/>
    <cellStyle name="40% - 强调文字颜色 6 2" xfId="73"/>
    <cellStyle name="60% - 强调文字颜色 6" xfId="74"/>
    <cellStyle name="20% - 强调文字颜色 2 2" xfId="75"/>
    <cellStyle name="20% - 强调文字颜色 3 2" xfId="76"/>
    <cellStyle name="20% - 强调文字颜色 4 2" xfId="77"/>
    <cellStyle name="常规 3" xfId="78"/>
    <cellStyle name="20% - 强调文字颜色 5 2" xfId="79"/>
    <cellStyle name="20% - 强调文字颜色 6 2" xfId="80"/>
    <cellStyle name="40% - 强调文字颜色 3 2" xfId="81"/>
    <cellStyle name="60% - 强调文字颜色 1 2" xfId="82"/>
    <cellStyle name="60% - 强调文字颜色 2 2" xfId="83"/>
    <cellStyle name="常规 5"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10" xfId="95"/>
    <cellStyle name="常规 11" xfId="96"/>
    <cellStyle name="常规 12" xfId="97"/>
    <cellStyle name="常规 13" xfId="98"/>
    <cellStyle name="常规 2" xfId="99"/>
    <cellStyle name="常规 2 2" xfId="100"/>
    <cellStyle name="常规 2 3" xfId="101"/>
    <cellStyle name="常规 3 2" xfId="102"/>
    <cellStyle name="常规 3 3" xfId="103"/>
    <cellStyle name="常规 4" xfId="104"/>
    <cellStyle name="常规 5_600章" xfId="105"/>
    <cellStyle name="常规 6 2" xfId="106"/>
    <cellStyle name="注释 2" xfId="107"/>
    <cellStyle name="常规 6_1212-6.30津港高速（16标段）工程量清单-广正-HC" xfId="108"/>
    <cellStyle name="常规 7" xfId="109"/>
    <cellStyle name="常规 8" xfId="110"/>
    <cellStyle name="常规 9" xfId="111"/>
    <cellStyle name="常规_Sheet1" xfId="112"/>
    <cellStyle name="常规_Sheet3" xfId="113"/>
    <cellStyle name="常规_Sheet7" xfId="114"/>
    <cellStyle name="好 2" xfId="115"/>
    <cellStyle name="汇总 2" xfId="116"/>
    <cellStyle name="检查单元格 2" xfId="117"/>
    <cellStyle name="解释性文本 2" xfId="118"/>
    <cellStyle name="警告文本 2" xfId="119"/>
    <cellStyle name="链接单元格 2" xfId="120"/>
    <cellStyle name="千位分隔 2" xfId="121"/>
    <cellStyle name="强调文字颜色 1 2" xfId="122"/>
    <cellStyle name="强调文字颜色 2 2" xfId="123"/>
    <cellStyle name="强调文字颜色 3 2" xfId="124"/>
    <cellStyle name="强调文字颜色 4 2" xfId="125"/>
    <cellStyle name="强调文字颜色 5 2" xfId="126"/>
    <cellStyle name="强调文字颜色 6 2" xfId="127"/>
    <cellStyle name="输入 2"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
  <sheetViews>
    <sheetView view="pageBreakPreview" zoomScaleSheetLayoutView="100" workbookViewId="0" topLeftCell="A2">
      <selection activeCell="A3" sqref="A3"/>
    </sheetView>
  </sheetViews>
  <sheetFormatPr defaultColWidth="9.00390625" defaultRowHeight="14.25"/>
  <cols>
    <col min="1" max="1" width="110.375" style="0" customWidth="1"/>
    <col min="3" max="3" width="66.75390625" style="0" customWidth="1"/>
  </cols>
  <sheetData>
    <row r="1" ht="297" customHeight="1">
      <c r="A1" s="161" t="s">
        <v>0</v>
      </c>
    </row>
    <row r="2" spans="1:3" ht="273.75" customHeight="1">
      <c r="A2" s="161" t="s">
        <v>1</v>
      </c>
      <c r="C2" s="162"/>
    </row>
    <row r="3" ht="349.5" customHeight="1">
      <c r="A3" s="162" t="s">
        <v>2</v>
      </c>
    </row>
    <row r="4" ht="285" customHeight="1">
      <c r="A4" s="162" t="s">
        <v>3</v>
      </c>
    </row>
  </sheetData>
  <sheetProtection password="C59D" sheet="1" objects="1"/>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53"/>
  <sheetViews>
    <sheetView view="pageBreakPreview" zoomScaleSheetLayoutView="100" workbookViewId="0" topLeftCell="A46">
      <selection activeCell="E46" sqref="E46"/>
    </sheetView>
  </sheetViews>
  <sheetFormatPr defaultColWidth="8.75390625" defaultRowHeight="14.25"/>
  <cols>
    <col min="1" max="1" width="6.75390625" style="24" customWidth="1"/>
    <col min="2" max="2" width="27.375" style="24" customWidth="1"/>
    <col min="3" max="3" width="5.25390625" style="24" customWidth="1"/>
    <col min="4" max="4" width="10.50390625" style="24" customWidth="1"/>
    <col min="5" max="5" width="10.00390625" style="25" customWidth="1"/>
    <col min="6" max="6" width="10.625" style="25" customWidth="1"/>
    <col min="7" max="7" width="25.25390625" style="24" customWidth="1"/>
    <col min="8" max="16384" width="8.75390625" style="24" customWidth="1"/>
  </cols>
  <sheetData>
    <row r="1" spans="1:7" ht="36" customHeight="1">
      <c r="A1" s="26" t="s">
        <v>13</v>
      </c>
      <c r="B1" s="26"/>
      <c r="C1" s="26"/>
      <c r="D1" s="26"/>
      <c r="E1" s="26"/>
      <c r="F1" s="26"/>
      <c r="G1" s="26"/>
    </row>
    <row r="2" spans="1:7" ht="30" customHeight="1">
      <c r="A2" s="74" t="s">
        <v>214</v>
      </c>
      <c r="B2" s="74"/>
      <c r="C2" s="74"/>
      <c r="D2" s="74"/>
      <c r="E2" s="74"/>
      <c r="F2" s="74"/>
      <c r="G2" s="74"/>
    </row>
    <row r="3" spans="1:7" ht="30" customHeight="1">
      <c r="A3" s="28" t="s">
        <v>88</v>
      </c>
      <c r="B3" s="29"/>
      <c r="C3" s="29"/>
      <c r="D3" s="29"/>
      <c r="E3" s="29"/>
      <c r="F3" s="29"/>
      <c r="G3" s="30"/>
    </row>
    <row r="4" spans="1:7" ht="30" customHeight="1">
      <c r="A4" s="31" t="s">
        <v>16</v>
      </c>
      <c r="B4" s="32" t="s">
        <v>17</v>
      </c>
      <c r="C4" s="32" t="s">
        <v>18</v>
      </c>
      <c r="D4" s="33" t="s">
        <v>19</v>
      </c>
      <c r="E4" s="34" t="s">
        <v>20</v>
      </c>
      <c r="F4" s="35" t="s">
        <v>154</v>
      </c>
      <c r="G4" s="36" t="s">
        <v>9</v>
      </c>
    </row>
    <row r="5" spans="1:7" ht="30" customHeight="1">
      <c r="A5" s="37">
        <v>302</v>
      </c>
      <c r="B5" s="38" t="s">
        <v>89</v>
      </c>
      <c r="C5" s="39"/>
      <c r="D5" s="42"/>
      <c r="E5" s="75"/>
      <c r="F5" s="76"/>
      <c r="G5" s="40"/>
    </row>
    <row r="6" spans="1:7" ht="30" customHeight="1">
      <c r="A6" s="37" t="s">
        <v>242</v>
      </c>
      <c r="B6" s="77" t="s">
        <v>243</v>
      </c>
      <c r="C6" s="39"/>
      <c r="D6" s="42"/>
      <c r="E6" s="75"/>
      <c r="F6" s="76"/>
      <c r="G6" s="40"/>
    </row>
    <row r="7" spans="1:7" ht="104.25" customHeight="1">
      <c r="A7" s="41" t="s">
        <v>60</v>
      </c>
      <c r="B7" s="38" t="s">
        <v>244</v>
      </c>
      <c r="C7" s="39" t="s">
        <v>85</v>
      </c>
      <c r="D7" s="78">
        <v>10634</v>
      </c>
      <c r="E7" s="79"/>
      <c r="F7" s="80">
        <f>ROUND(E7*D7,0)</f>
        <v>0</v>
      </c>
      <c r="G7" s="45" t="s">
        <v>245</v>
      </c>
    </row>
    <row r="8" spans="1:7" ht="30" customHeight="1">
      <c r="A8" s="37" t="s">
        <v>90</v>
      </c>
      <c r="B8" s="77" t="s">
        <v>246</v>
      </c>
      <c r="C8" s="81"/>
      <c r="D8" s="78"/>
      <c r="E8" s="82"/>
      <c r="F8" s="80"/>
      <c r="G8" s="40"/>
    </row>
    <row r="9" spans="1:7" ht="108.75" customHeight="1">
      <c r="A9" s="41" t="s">
        <v>60</v>
      </c>
      <c r="B9" s="38" t="s">
        <v>247</v>
      </c>
      <c r="C9" s="39" t="s">
        <v>85</v>
      </c>
      <c r="D9" s="78">
        <f>37.5+24</f>
        <v>61.5</v>
      </c>
      <c r="E9" s="79"/>
      <c r="F9" s="80">
        <f>ROUND(E9*D9,0)</f>
        <v>0</v>
      </c>
      <c r="G9" s="45" t="s">
        <v>92</v>
      </c>
    </row>
    <row r="10" spans="1:7" ht="108" customHeight="1">
      <c r="A10" s="59" t="s">
        <v>64</v>
      </c>
      <c r="B10" s="38" t="s">
        <v>248</v>
      </c>
      <c r="C10" s="39" t="s">
        <v>85</v>
      </c>
      <c r="D10" s="78">
        <v>17450.29</v>
      </c>
      <c r="E10" s="79"/>
      <c r="F10" s="80">
        <f>ROUND(E10*D10,0)</f>
        <v>0</v>
      </c>
      <c r="G10" s="45" t="s">
        <v>92</v>
      </c>
    </row>
    <row r="11" spans="1:7" ht="108" customHeight="1">
      <c r="A11" s="59" t="s">
        <v>66</v>
      </c>
      <c r="B11" s="38" t="s">
        <v>249</v>
      </c>
      <c r="C11" s="39" t="s">
        <v>85</v>
      </c>
      <c r="D11" s="78">
        <f>24</f>
        <v>24</v>
      </c>
      <c r="E11" s="79"/>
      <c r="F11" s="80">
        <f>ROUND(E11*D11,0)</f>
        <v>0</v>
      </c>
      <c r="G11" s="45" t="s">
        <v>92</v>
      </c>
    </row>
    <row r="12" spans="1:7" ht="30" customHeight="1">
      <c r="A12" s="37">
        <v>304</v>
      </c>
      <c r="B12" s="77" t="s">
        <v>250</v>
      </c>
      <c r="C12" s="39" t="s">
        <v>24</v>
      </c>
      <c r="D12" s="78"/>
      <c r="E12" s="83"/>
      <c r="F12" s="80"/>
      <c r="G12" s="40"/>
    </row>
    <row r="13" spans="1:7" ht="30" customHeight="1">
      <c r="A13" s="37" t="s">
        <v>94</v>
      </c>
      <c r="B13" s="77" t="s">
        <v>251</v>
      </c>
      <c r="C13" s="39" t="s">
        <v>24</v>
      </c>
      <c r="D13" s="78"/>
      <c r="E13" s="83"/>
      <c r="F13" s="80"/>
      <c r="G13" s="40"/>
    </row>
    <row r="14" spans="1:7" ht="92.25" customHeight="1">
      <c r="A14" s="41" t="s">
        <v>60</v>
      </c>
      <c r="B14" s="38" t="s">
        <v>252</v>
      </c>
      <c r="C14" s="39" t="s">
        <v>85</v>
      </c>
      <c r="D14" s="84">
        <v>285823.03</v>
      </c>
      <c r="E14" s="51"/>
      <c r="F14" s="80">
        <f>ROUND(E14*D14,0)</f>
        <v>0</v>
      </c>
      <c r="G14" s="45" t="s">
        <v>97</v>
      </c>
    </row>
    <row r="15" spans="1:7" ht="93" customHeight="1">
      <c r="A15" s="59" t="s">
        <v>64</v>
      </c>
      <c r="B15" s="46" t="s">
        <v>253</v>
      </c>
      <c r="C15" s="39" t="s">
        <v>85</v>
      </c>
      <c r="D15" s="84">
        <f>10634+204</f>
        <v>10838</v>
      </c>
      <c r="E15" s="51"/>
      <c r="F15" s="80">
        <f>ROUND(E15*D15,0)</f>
        <v>0</v>
      </c>
      <c r="G15" s="45" t="s">
        <v>97</v>
      </c>
    </row>
    <row r="16" spans="1:7" s="23" customFormat="1" ht="30" customHeight="1">
      <c r="A16" s="54" t="s">
        <v>98</v>
      </c>
      <c r="B16" s="46" t="s">
        <v>99</v>
      </c>
      <c r="C16" s="50" t="s">
        <v>24</v>
      </c>
      <c r="D16" s="55"/>
      <c r="E16" s="56"/>
      <c r="F16" s="80"/>
      <c r="G16" s="49"/>
    </row>
    <row r="17" spans="1:7" s="23" customFormat="1" ht="94.5" customHeight="1">
      <c r="A17" s="164" t="s">
        <v>60</v>
      </c>
      <c r="B17" s="46" t="s">
        <v>254</v>
      </c>
      <c r="C17" s="50" t="s">
        <v>85</v>
      </c>
      <c r="D17" s="58">
        <f>10634+229575.19</f>
        <v>240209.19</v>
      </c>
      <c r="E17" s="51"/>
      <c r="F17" s="80">
        <f>ROUND(E17*D17,0)</f>
        <v>0</v>
      </c>
      <c r="G17" s="45" t="s">
        <v>97</v>
      </c>
    </row>
    <row r="18" spans="1:7" s="23" customFormat="1" ht="30" customHeight="1">
      <c r="A18" s="59" t="s">
        <v>101</v>
      </c>
      <c r="B18" s="85" t="s">
        <v>255</v>
      </c>
      <c r="C18" s="61" t="s">
        <v>24</v>
      </c>
      <c r="D18" s="55"/>
      <c r="E18" s="56"/>
      <c r="F18" s="80"/>
      <c r="G18" s="49"/>
    </row>
    <row r="19" spans="1:7" s="23" customFormat="1" ht="120" customHeight="1">
      <c r="A19" s="59" t="s">
        <v>103</v>
      </c>
      <c r="B19" s="85" t="s">
        <v>256</v>
      </c>
      <c r="C19" s="61" t="s">
        <v>85</v>
      </c>
      <c r="D19" s="58">
        <v>226324.31</v>
      </c>
      <c r="E19" s="51"/>
      <c r="F19" s="80">
        <f>ROUND(E19*D19,0)</f>
        <v>0</v>
      </c>
      <c r="G19" s="45" t="s">
        <v>105</v>
      </c>
    </row>
    <row r="20" spans="1:7" s="23" customFormat="1" ht="115.5" customHeight="1">
      <c r="A20" s="41" t="s">
        <v>106</v>
      </c>
      <c r="B20" s="86" t="s">
        <v>257</v>
      </c>
      <c r="C20" s="63" t="s">
        <v>85</v>
      </c>
      <c r="D20" s="58">
        <v>220617.13</v>
      </c>
      <c r="E20" s="51"/>
      <c r="F20" s="80">
        <f>ROUND(E20*D20,0)</f>
        <v>0</v>
      </c>
      <c r="G20" s="45" t="s">
        <v>105</v>
      </c>
    </row>
    <row r="21" spans="1:7" s="23" customFormat="1" ht="30" customHeight="1">
      <c r="A21" s="41" t="s">
        <v>108</v>
      </c>
      <c r="B21" s="62" t="s">
        <v>109</v>
      </c>
      <c r="C21" s="63" t="s">
        <v>24</v>
      </c>
      <c r="D21" s="55"/>
      <c r="E21" s="56"/>
      <c r="F21" s="80"/>
      <c r="G21" s="49"/>
    </row>
    <row r="22" spans="1:7" s="23" customFormat="1" ht="30" customHeight="1">
      <c r="A22" s="41" t="s">
        <v>110</v>
      </c>
      <c r="B22" s="67" t="s">
        <v>111</v>
      </c>
      <c r="C22" s="63" t="s">
        <v>24</v>
      </c>
      <c r="D22" s="55"/>
      <c r="E22" s="56"/>
      <c r="F22" s="80"/>
      <c r="G22" s="49"/>
    </row>
    <row r="23" spans="1:7" s="23" customFormat="1" ht="105.75" customHeight="1">
      <c r="A23" s="41" t="s">
        <v>60</v>
      </c>
      <c r="B23" s="86" t="s">
        <v>112</v>
      </c>
      <c r="C23" s="63" t="s">
        <v>85</v>
      </c>
      <c r="D23" s="58">
        <v>220617.13</v>
      </c>
      <c r="E23" s="51"/>
      <c r="F23" s="80">
        <f>ROUND(E23*D23,0)</f>
        <v>0</v>
      </c>
      <c r="G23" s="45" t="s">
        <v>113</v>
      </c>
    </row>
    <row r="24" spans="1:7" s="23" customFormat="1" ht="30" customHeight="1">
      <c r="A24" s="41" t="s">
        <v>114</v>
      </c>
      <c r="B24" s="65" t="s">
        <v>115</v>
      </c>
      <c r="C24" s="63"/>
      <c r="D24" s="58"/>
      <c r="E24" s="56"/>
      <c r="F24" s="80"/>
      <c r="G24" s="49"/>
    </row>
    <row r="25" spans="1:7" s="23" customFormat="1" ht="30" customHeight="1">
      <c r="A25" s="41" t="s">
        <v>116</v>
      </c>
      <c r="B25" s="52" t="s">
        <v>258</v>
      </c>
      <c r="C25" s="63"/>
      <c r="D25" s="58"/>
      <c r="E25" s="48"/>
      <c r="F25" s="80"/>
      <c r="G25" s="49"/>
    </row>
    <row r="26" spans="1:7" s="23" customFormat="1" ht="108.75" customHeight="1">
      <c r="A26" s="41" t="s">
        <v>60</v>
      </c>
      <c r="B26" s="46" t="s">
        <v>118</v>
      </c>
      <c r="C26" s="63" t="s">
        <v>85</v>
      </c>
      <c r="D26" s="58">
        <v>228658.42</v>
      </c>
      <c r="E26" s="51"/>
      <c r="F26" s="80">
        <f>ROUND(E26*D26,0)</f>
        <v>0</v>
      </c>
      <c r="G26" s="45" t="s">
        <v>119</v>
      </c>
    </row>
    <row r="27" spans="1:7" s="23" customFormat="1" ht="82.5" customHeight="1">
      <c r="A27" s="59" t="s">
        <v>64</v>
      </c>
      <c r="B27" s="52" t="s">
        <v>120</v>
      </c>
      <c r="C27" s="63" t="s">
        <v>121</v>
      </c>
      <c r="D27" s="58">
        <v>1000</v>
      </c>
      <c r="E27" s="51"/>
      <c r="F27" s="80">
        <f>ROUND(E27*D27,0)</f>
        <v>0</v>
      </c>
      <c r="G27" s="45" t="s">
        <v>122</v>
      </c>
    </row>
    <row r="28" spans="1:7" s="23" customFormat="1" ht="78" customHeight="1">
      <c r="A28" s="59" t="s">
        <v>66</v>
      </c>
      <c r="B28" s="52" t="s">
        <v>123</v>
      </c>
      <c r="C28" s="63" t="s">
        <v>85</v>
      </c>
      <c r="D28" s="58">
        <v>720</v>
      </c>
      <c r="E28" s="51"/>
      <c r="F28" s="80">
        <f>ROUND(E28*D28,0)</f>
        <v>0</v>
      </c>
      <c r="G28" s="45" t="s">
        <v>124</v>
      </c>
    </row>
    <row r="29" spans="1:7" s="23" customFormat="1" ht="30" customHeight="1">
      <c r="A29" s="41" t="s">
        <v>125</v>
      </c>
      <c r="B29" s="46" t="s">
        <v>126</v>
      </c>
      <c r="C29" s="63"/>
      <c r="D29" s="58"/>
      <c r="E29" s="48"/>
      <c r="F29" s="80"/>
      <c r="G29" s="49"/>
    </row>
    <row r="30" spans="1:7" s="23" customFormat="1" ht="30" customHeight="1">
      <c r="A30" s="41" t="s">
        <v>127</v>
      </c>
      <c r="B30" s="46" t="s">
        <v>128</v>
      </c>
      <c r="C30" s="63"/>
      <c r="D30" s="58"/>
      <c r="E30" s="48"/>
      <c r="F30" s="80"/>
      <c r="G30" s="49"/>
    </row>
    <row r="31" spans="1:7" s="23" customFormat="1" ht="119.25" customHeight="1">
      <c r="A31" s="41" t="s">
        <v>60</v>
      </c>
      <c r="B31" s="46" t="s">
        <v>259</v>
      </c>
      <c r="C31" s="63" t="s">
        <v>85</v>
      </c>
      <c r="D31" s="58">
        <v>221503.27</v>
      </c>
      <c r="E31" s="51"/>
      <c r="F31" s="80">
        <f>ROUND(E31*D31,0)</f>
        <v>0</v>
      </c>
      <c r="G31" s="45" t="s">
        <v>130</v>
      </c>
    </row>
    <row r="32" spans="1:7" s="23" customFormat="1" ht="30" customHeight="1">
      <c r="A32" s="41" t="s">
        <v>260</v>
      </c>
      <c r="B32" s="46" t="s">
        <v>261</v>
      </c>
      <c r="C32" s="63"/>
      <c r="D32" s="58"/>
      <c r="E32" s="48"/>
      <c r="F32" s="80"/>
      <c r="G32" s="49"/>
    </row>
    <row r="33" spans="1:7" s="23" customFormat="1" ht="30" customHeight="1">
      <c r="A33" s="41" t="s">
        <v>262</v>
      </c>
      <c r="B33" s="52" t="s">
        <v>263</v>
      </c>
      <c r="C33" s="63"/>
      <c r="D33" s="58"/>
      <c r="E33" s="48"/>
      <c r="F33" s="80"/>
      <c r="G33" s="49"/>
    </row>
    <row r="34" spans="1:7" s="23" customFormat="1" ht="177" customHeight="1">
      <c r="A34" s="41" t="s">
        <v>60</v>
      </c>
      <c r="B34" s="46" t="s">
        <v>264</v>
      </c>
      <c r="C34" s="63" t="s">
        <v>62</v>
      </c>
      <c r="D34" s="58">
        <f>1020*0.2</f>
        <v>204</v>
      </c>
      <c r="E34" s="51"/>
      <c r="F34" s="80">
        <f aca="true" t="shared" si="0" ref="F34:F46">ROUND(E34*D34,0)</f>
        <v>0</v>
      </c>
      <c r="G34" s="45" t="s">
        <v>265</v>
      </c>
    </row>
    <row r="35" spans="1:7" s="23" customFormat="1" ht="177" customHeight="1">
      <c r="A35" s="59" t="s">
        <v>64</v>
      </c>
      <c r="B35" s="46" t="s">
        <v>266</v>
      </c>
      <c r="C35" s="63" t="s">
        <v>62</v>
      </c>
      <c r="D35" s="58">
        <f>1974*0.18</f>
        <v>355.32</v>
      </c>
      <c r="E35" s="51"/>
      <c r="F35" s="80">
        <f t="shared" si="0"/>
        <v>0</v>
      </c>
      <c r="G35" s="45" t="s">
        <v>265</v>
      </c>
    </row>
    <row r="36" spans="1:7" s="23" customFormat="1" ht="187.5" customHeight="1">
      <c r="A36" s="59" t="s">
        <v>66</v>
      </c>
      <c r="B36" s="46" t="s">
        <v>267</v>
      </c>
      <c r="C36" s="63" t="s">
        <v>62</v>
      </c>
      <c r="D36" s="58">
        <f>10634*0.22</f>
        <v>2339.48</v>
      </c>
      <c r="E36" s="51"/>
      <c r="F36" s="80">
        <f t="shared" si="0"/>
        <v>0</v>
      </c>
      <c r="G36" s="45" t="s">
        <v>268</v>
      </c>
    </row>
    <row r="37" spans="1:7" s="23" customFormat="1" ht="177" customHeight="1">
      <c r="A37" s="41" t="s">
        <v>81</v>
      </c>
      <c r="B37" s="46" t="s">
        <v>269</v>
      </c>
      <c r="C37" s="63" t="s">
        <v>62</v>
      </c>
      <c r="D37" s="58">
        <f>1974*0.22</f>
        <v>434.28000000000003</v>
      </c>
      <c r="E37" s="51"/>
      <c r="F37" s="80">
        <f t="shared" si="0"/>
        <v>0</v>
      </c>
      <c r="G37" s="45" t="s">
        <v>265</v>
      </c>
    </row>
    <row r="38" spans="1:7" s="23" customFormat="1" ht="66.75" customHeight="1">
      <c r="A38" s="59" t="s">
        <v>270</v>
      </c>
      <c r="B38" s="52" t="s">
        <v>271</v>
      </c>
      <c r="C38" s="39"/>
      <c r="D38" s="58"/>
      <c r="E38" s="48"/>
      <c r="F38" s="80"/>
      <c r="G38" s="45"/>
    </row>
    <row r="39" spans="1:7" s="23" customFormat="1" ht="93.75" customHeight="1">
      <c r="A39" s="41" t="s">
        <v>60</v>
      </c>
      <c r="B39" s="46" t="s">
        <v>272</v>
      </c>
      <c r="C39" s="39" t="s">
        <v>273</v>
      </c>
      <c r="D39" s="58">
        <v>14280</v>
      </c>
      <c r="E39" s="51"/>
      <c r="F39" s="80">
        <f>ROUND(E39*D39,0)</f>
        <v>0</v>
      </c>
      <c r="G39" s="45" t="s">
        <v>274</v>
      </c>
    </row>
    <row r="40" spans="1:7" s="23" customFormat="1" ht="96" customHeight="1">
      <c r="A40" s="59" t="s">
        <v>64</v>
      </c>
      <c r="B40" s="46" t="s">
        <v>275</v>
      </c>
      <c r="C40" s="39" t="s">
        <v>273</v>
      </c>
      <c r="D40" s="58">
        <v>1468</v>
      </c>
      <c r="E40" s="51"/>
      <c r="F40" s="80">
        <f>ROUND(E40*D40,0)</f>
        <v>0</v>
      </c>
      <c r="G40" s="45" t="s">
        <v>274</v>
      </c>
    </row>
    <row r="41" spans="1:7" s="23" customFormat="1" ht="30" customHeight="1">
      <c r="A41" s="165" t="s">
        <v>134</v>
      </c>
      <c r="B41" s="52" t="s">
        <v>276</v>
      </c>
      <c r="C41" s="63" t="s">
        <v>24</v>
      </c>
      <c r="D41" s="55"/>
      <c r="E41" s="56"/>
      <c r="F41" s="80"/>
      <c r="G41" s="49"/>
    </row>
    <row r="42" spans="1:7" s="23" customFormat="1" ht="90.75" customHeight="1">
      <c r="A42" s="87" t="s">
        <v>136</v>
      </c>
      <c r="B42" s="52" t="s">
        <v>137</v>
      </c>
      <c r="C42" s="63" t="s">
        <v>62</v>
      </c>
      <c r="D42" s="55">
        <v>1016.52</v>
      </c>
      <c r="E42" s="57"/>
      <c r="F42" s="80">
        <f t="shared" si="0"/>
        <v>0</v>
      </c>
      <c r="G42" s="45" t="s">
        <v>138</v>
      </c>
    </row>
    <row r="43" spans="1:7" s="23" customFormat="1" ht="32.25" customHeight="1">
      <c r="A43" s="165" t="s">
        <v>139</v>
      </c>
      <c r="B43" s="52" t="s">
        <v>140</v>
      </c>
      <c r="C43" s="63"/>
      <c r="D43" s="55"/>
      <c r="E43" s="48"/>
      <c r="F43" s="80"/>
      <c r="G43" s="49"/>
    </row>
    <row r="44" spans="1:7" s="23" customFormat="1" ht="122.25" customHeight="1">
      <c r="A44" s="41" t="s">
        <v>60</v>
      </c>
      <c r="B44" s="46" t="s">
        <v>277</v>
      </c>
      <c r="C44" s="63" t="s">
        <v>62</v>
      </c>
      <c r="D44" s="55">
        <v>404.11</v>
      </c>
      <c r="E44" s="51"/>
      <c r="F44" s="80">
        <f t="shared" si="0"/>
        <v>0</v>
      </c>
      <c r="G44" s="45" t="s">
        <v>142</v>
      </c>
    </row>
    <row r="45" spans="1:7" s="23" customFormat="1" ht="138" customHeight="1">
      <c r="A45" s="59" t="s">
        <v>64</v>
      </c>
      <c r="B45" s="52" t="s">
        <v>278</v>
      </c>
      <c r="C45" s="63" t="s">
        <v>62</v>
      </c>
      <c r="D45" s="55">
        <v>456.06</v>
      </c>
      <c r="E45" s="51"/>
      <c r="F45" s="80">
        <f t="shared" si="0"/>
        <v>0</v>
      </c>
      <c r="G45" s="45" t="s">
        <v>279</v>
      </c>
    </row>
    <row r="46" spans="1:7" s="23" customFormat="1" ht="138" customHeight="1">
      <c r="A46" s="59" t="s">
        <v>66</v>
      </c>
      <c r="B46" s="52" t="s">
        <v>280</v>
      </c>
      <c r="C46" s="63" t="s">
        <v>62</v>
      </c>
      <c r="D46" s="55">
        <v>165.39</v>
      </c>
      <c r="E46" s="51"/>
      <c r="F46" s="80">
        <f t="shared" si="0"/>
        <v>0</v>
      </c>
      <c r="G46" s="45" t="s">
        <v>281</v>
      </c>
    </row>
    <row r="47" spans="1:7" s="23" customFormat="1" ht="30" customHeight="1">
      <c r="A47" s="59" t="s">
        <v>145</v>
      </c>
      <c r="B47" s="46" t="s">
        <v>282</v>
      </c>
      <c r="C47" s="63"/>
      <c r="D47" s="55"/>
      <c r="E47" s="48"/>
      <c r="F47" s="80"/>
      <c r="G47" s="49"/>
    </row>
    <row r="48" spans="1:7" s="23" customFormat="1" ht="135.75" customHeight="1">
      <c r="A48" s="41" t="s">
        <v>60</v>
      </c>
      <c r="B48" s="52" t="s">
        <v>283</v>
      </c>
      <c r="C48" s="63" t="s">
        <v>148</v>
      </c>
      <c r="D48" s="55">
        <v>174</v>
      </c>
      <c r="E48" s="51"/>
      <c r="F48" s="80">
        <f>ROUND(E48*D48,0)</f>
        <v>0</v>
      </c>
      <c r="G48" s="45" t="s">
        <v>284</v>
      </c>
    </row>
    <row r="49" spans="1:7" s="23" customFormat="1" ht="138" customHeight="1">
      <c r="A49" s="59" t="s">
        <v>64</v>
      </c>
      <c r="B49" s="46" t="s">
        <v>285</v>
      </c>
      <c r="C49" s="63" t="s">
        <v>148</v>
      </c>
      <c r="D49" s="55">
        <v>689</v>
      </c>
      <c r="E49" s="51"/>
      <c r="F49" s="80">
        <f>ROUND(E49*D49,0)</f>
        <v>0</v>
      </c>
      <c r="G49" s="45" t="s">
        <v>149</v>
      </c>
    </row>
    <row r="50" spans="1:7" ht="30" customHeight="1">
      <c r="A50" s="68" t="s">
        <v>150</v>
      </c>
      <c r="B50" s="69"/>
      <c r="C50" s="69"/>
      <c r="D50" s="69"/>
      <c r="E50" s="69"/>
      <c r="F50" s="88">
        <f>SUM(F5:F49)</f>
        <v>0</v>
      </c>
      <c r="G50" s="71"/>
    </row>
    <row r="51" spans="1:6" ht="24" customHeight="1">
      <c r="A51" s="72"/>
      <c r="B51" s="72"/>
      <c r="C51" s="72"/>
      <c r="D51" s="72"/>
      <c r="E51" s="73"/>
      <c r="F51" s="73"/>
    </row>
    <row r="53" ht="15.75">
      <c r="B53" s="24" t="s">
        <v>151</v>
      </c>
    </row>
  </sheetData>
  <sheetProtection password="C59D" sheet="1" objects="1" selectLockedCells="1"/>
  <protectedRanges>
    <protectedRange sqref="E16:E43" name="区域1"/>
    <protectedRange sqref="E17" name="区域1_2"/>
    <protectedRange sqref="E19" name="区域1_3"/>
    <protectedRange sqref="E20" name="区域1_3_1"/>
    <protectedRange sqref="E25" name="区域1_4"/>
    <protectedRange sqref="E43" name="区域1_5_1"/>
  </protectedRanges>
  <mergeCells count="4">
    <mergeCell ref="A1:G1"/>
    <mergeCell ref="A2:G2"/>
    <mergeCell ref="A3:G3"/>
    <mergeCell ref="A50:B50"/>
  </mergeCells>
  <printOptions horizontalCentered="1"/>
  <pageMargins left="0" right="0" top="0.9840277777777777" bottom="0.9840277777777777" header="0.5118055555555555" footer="0.5118055555555555"/>
  <pageSetup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J40"/>
  <sheetViews>
    <sheetView view="pageBreakPreview" zoomScaleSheetLayoutView="100" workbookViewId="0" topLeftCell="A1">
      <selection activeCell="E7" sqref="E7"/>
    </sheetView>
  </sheetViews>
  <sheetFormatPr defaultColWidth="8.75390625" defaultRowHeight="14.25"/>
  <cols>
    <col min="1" max="1" width="6.75390625" style="24" customWidth="1"/>
    <col min="2" max="2" width="27.75390625" style="24" customWidth="1"/>
    <col min="3" max="3" width="5.75390625" style="24" customWidth="1"/>
    <col min="4" max="4" width="10.25390625" style="24" customWidth="1"/>
    <col min="5" max="5" width="10.00390625" style="25" customWidth="1"/>
    <col min="6" max="6" width="10.625" style="25" customWidth="1"/>
    <col min="7" max="7" width="25.25390625" style="24" customWidth="1"/>
    <col min="8" max="16384" width="8.75390625" style="24" customWidth="1"/>
  </cols>
  <sheetData>
    <row r="1" spans="1:7" ht="36" customHeight="1">
      <c r="A1" s="26" t="s">
        <v>13</v>
      </c>
      <c r="B1" s="26"/>
      <c r="C1" s="26"/>
      <c r="D1" s="26"/>
      <c r="E1" s="26"/>
      <c r="F1" s="26"/>
      <c r="G1" s="26"/>
    </row>
    <row r="2" spans="1:7" ht="30" customHeight="1">
      <c r="A2" s="27" t="s">
        <v>286</v>
      </c>
      <c r="B2" s="27"/>
      <c r="C2" s="27"/>
      <c r="D2" s="27"/>
      <c r="E2" s="27"/>
      <c r="F2" s="27"/>
      <c r="G2" s="27"/>
    </row>
    <row r="3" spans="1:7" ht="30" customHeight="1">
      <c r="A3" s="28" t="s">
        <v>153</v>
      </c>
      <c r="B3" s="29"/>
      <c r="C3" s="29"/>
      <c r="D3" s="29"/>
      <c r="E3" s="29"/>
      <c r="F3" s="29"/>
      <c r="G3" s="30"/>
    </row>
    <row r="4" spans="1:7" ht="30" customHeight="1">
      <c r="A4" s="31" t="s">
        <v>16</v>
      </c>
      <c r="B4" s="32" t="s">
        <v>17</v>
      </c>
      <c r="C4" s="32" t="s">
        <v>18</v>
      </c>
      <c r="D4" s="33" t="s">
        <v>19</v>
      </c>
      <c r="E4" s="34" t="s">
        <v>20</v>
      </c>
      <c r="F4" s="35" t="s">
        <v>154</v>
      </c>
      <c r="G4" s="36" t="s">
        <v>9</v>
      </c>
    </row>
    <row r="5" spans="1:7" ht="30" customHeight="1">
      <c r="A5" s="37">
        <v>602</v>
      </c>
      <c r="B5" s="38" t="s">
        <v>155</v>
      </c>
      <c r="C5" s="39" t="s">
        <v>24</v>
      </c>
      <c r="D5" s="33"/>
      <c r="E5" s="34"/>
      <c r="F5" s="35"/>
      <c r="G5" s="40"/>
    </row>
    <row r="6" spans="1:7" ht="30" customHeight="1">
      <c r="A6" s="37" t="s">
        <v>287</v>
      </c>
      <c r="B6" s="38" t="s">
        <v>288</v>
      </c>
      <c r="C6" s="39"/>
      <c r="D6" s="33"/>
      <c r="E6" s="34"/>
      <c r="F6" s="35"/>
      <c r="G6" s="40"/>
    </row>
    <row r="7" spans="1:7" ht="180.75" customHeight="1">
      <c r="A7" s="41" t="s">
        <v>60</v>
      </c>
      <c r="B7" s="38" t="s">
        <v>289</v>
      </c>
      <c r="C7" s="39" t="s">
        <v>62</v>
      </c>
      <c r="D7" s="42">
        <f>(7827-26*3)*0.386+26*3*0.953</f>
        <v>3065.448</v>
      </c>
      <c r="E7" s="43"/>
      <c r="F7" s="44">
        <f>ROUND(D7*E7,0)</f>
        <v>0</v>
      </c>
      <c r="G7" s="45" t="s">
        <v>290</v>
      </c>
    </row>
    <row r="8" spans="1:10" ht="123.75" customHeight="1">
      <c r="A8" s="41" t="s">
        <v>66</v>
      </c>
      <c r="B8" s="38" t="s">
        <v>291</v>
      </c>
      <c r="C8" s="39" t="s">
        <v>62</v>
      </c>
      <c r="D8" s="42">
        <f>7827*0.065</f>
        <v>508.755</v>
      </c>
      <c r="E8" s="43"/>
      <c r="F8" s="44">
        <f>ROUND(D8*E8,0)</f>
        <v>0</v>
      </c>
      <c r="G8" s="45" t="s">
        <v>292</v>
      </c>
      <c r="J8" s="72"/>
    </row>
    <row r="9" spans="1:7" ht="92.25" customHeight="1">
      <c r="A9" s="41" t="s">
        <v>81</v>
      </c>
      <c r="B9" s="38" t="s">
        <v>275</v>
      </c>
      <c r="C9" s="39" t="s">
        <v>273</v>
      </c>
      <c r="D9" s="42">
        <v>331758.1</v>
      </c>
      <c r="E9" s="43"/>
      <c r="F9" s="44">
        <f>ROUND(D9*E9,0)</f>
        <v>0</v>
      </c>
      <c r="G9" s="45" t="s">
        <v>293</v>
      </c>
    </row>
    <row r="10" spans="1:7" ht="96" customHeight="1">
      <c r="A10" s="163" t="s">
        <v>68</v>
      </c>
      <c r="B10" s="38" t="s">
        <v>294</v>
      </c>
      <c r="C10" s="39" t="s">
        <v>273</v>
      </c>
      <c r="D10" s="42">
        <f>7827*18.04</f>
        <v>141199.08</v>
      </c>
      <c r="E10" s="43"/>
      <c r="F10" s="44">
        <f>ROUND(D10*E10,0)</f>
        <v>0</v>
      </c>
      <c r="G10" s="45" t="s">
        <v>295</v>
      </c>
    </row>
    <row r="11" spans="1:7" ht="30" customHeight="1">
      <c r="A11" s="37" t="s">
        <v>156</v>
      </c>
      <c r="B11" s="38" t="s">
        <v>157</v>
      </c>
      <c r="C11" s="39" t="s">
        <v>24</v>
      </c>
      <c r="D11" s="33"/>
      <c r="E11" s="34"/>
      <c r="F11" s="35"/>
      <c r="G11" s="40"/>
    </row>
    <row r="12" spans="1:7" ht="123.75" customHeight="1">
      <c r="A12" s="41" t="s">
        <v>60</v>
      </c>
      <c r="B12" s="38" t="s">
        <v>157</v>
      </c>
      <c r="C12" s="39" t="s">
        <v>121</v>
      </c>
      <c r="D12" s="42">
        <v>2951</v>
      </c>
      <c r="E12" s="43"/>
      <c r="F12" s="44">
        <f>ROUND(D12*E12,0)</f>
        <v>0</v>
      </c>
      <c r="G12" s="45" t="s">
        <v>296</v>
      </c>
    </row>
    <row r="13" spans="1:7" s="23" customFormat="1" ht="30" customHeight="1">
      <c r="A13" s="41" t="s">
        <v>159</v>
      </c>
      <c r="B13" s="46" t="s">
        <v>160</v>
      </c>
      <c r="C13" s="39"/>
      <c r="D13" s="47"/>
      <c r="E13" s="48"/>
      <c r="F13" s="44"/>
      <c r="G13" s="49"/>
    </row>
    <row r="14" spans="1:7" s="23" customFormat="1" ht="30" customHeight="1">
      <c r="A14" s="41" t="s">
        <v>161</v>
      </c>
      <c r="B14" s="46" t="s">
        <v>162</v>
      </c>
      <c r="C14" s="39"/>
      <c r="D14" s="47"/>
      <c r="E14" s="48"/>
      <c r="F14" s="44"/>
      <c r="G14" s="49"/>
    </row>
    <row r="15" spans="1:7" s="23" customFormat="1" ht="123" customHeight="1">
      <c r="A15" s="41" t="s">
        <v>60</v>
      </c>
      <c r="B15" s="46" t="s">
        <v>297</v>
      </c>
      <c r="C15" s="50" t="s">
        <v>164</v>
      </c>
      <c r="D15" s="47">
        <v>10</v>
      </c>
      <c r="E15" s="51"/>
      <c r="F15" s="44">
        <f>ROUND(D15*E15,0)</f>
        <v>0</v>
      </c>
      <c r="G15" s="45" t="s">
        <v>165</v>
      </c>
    </row>
    <row r="16" spans="1:7" s="23" customFormat="1" ht="121.5" customHeight="1">
      <c r="A16" s="41" t="s">
        <v>64</v>
      </c>
      <c r="B16" s="46" t="s">
        <v>298</v>
      </c>
      <c r="C16" s="50" t="s">
        <v>164</v>
      </c>
      <c r="D16" s="47">
        <v>4</v>
      </c>
      <c r="E16" s="51"/>
      <c r="F16" s="44">
        <f>ROUND(D16*E16,0)</f>
        <v>0</v>
      </c>
      <c r="G16" s="45" t="s">
        <v>165</v>
      </c>
    </row>
    <row r="17" spans="1:7" s="23" customFormat="1" ht="119.25" customHeight="1">
      <c r="A17" s="41" t="s">
        <v>66</v>
      </c>
      <c r="B17" s="46" t="s">
        <v>299</v>
      </c>
      <c r="C17" s="50" t="s">
        <v>164</v>
      </c>
      <c r="D17" s="47">
        <v>30</v>
      </c>
      <c r="E17" s="51"/>
      <c r="F17" s="44">
        <f>ROUND(D17*E17,0)</f>
        <v>0</v>
      </c>
      <c r="G17" s="45" t="s">
        <v>165</v>
      </c>
    </row>
    <row r="18" spans="1:7" s="23" customFormat="1" ht="30" customHeight="1">
      <c r="A18" s="41" t="s">
        <v>300</v>
      </c>
      <c r="B18" s="52" t="s">
        <v>301</v>
      </c>
      <c r="C18" s="50"/>
      <c r="D18" s="47"/>
      <c r="E18" s="48"/>
      <c r="F18" s="44"/>
      <c r="G18" s="49"/>
    </row>
    <row r="19" spans="1:7" s="23" customFormat="1" ht="63" customHeight="1">
      <c r="A19" s="41" t="s">
        <v>60</v>
      </c>
      <c r="B19" s="46" t="s">
        <v>302</v>
      </c>
      <c r="C19" s="50" t="s">
        <v>164</v>
      </c>
      <c r="D19" s="53">
        <v>3</v>
      </c>
      <c r="E19" s="51"/>
      <c r="F19" s="44">
        <f>ROUND(D19*E19,0)</f>
        <v>0</v>
      </c>
      <c r="G19" s="45" t="s">
        <v>303</v>
      </c>
    </row>
    <row r="20" spans="1:7" s="23" customFormat="1" ht="60.75" customHeight="1">
      <c r="A20" s="41" t="s">
        <v>64</v>
      </c>
      <c r="B20" s="46" t="s">
        <v>304</v>
      </c>
      <c r="C20" s="50" t="s">
        <v>164</v>
      </c>
      <c r="D20" s="53">
        <v>4</v>
      </c>
      <c r="E20" s="51"/>
      <c r="F20" s="44">
        <f>ROUND(D20*E20,0)</f>
        <v>0</v>
      </c>
      <c r="G20" s="45" t="s">
        <v>303</v>
      </c>
    </row>
    <row r="21" spans="1:7" s="23" customFormat="1" ht="30" customHeight="1">
      <c r="A21" s="54" t="s">
        <v>166</v>
      </c>
      <c r="B21" s="46" t="s">
        <v>305</v>
      </c>
      <c r="C21" s="50"/>
      <c r="D21" s="55"/>
      <c r="E21" s="56"/>
      <c r="F21" s="44"/>
      <c r="G21" s="49"/>
    </row>
    <row r="22" spans="1:7" s="23" customFormat="1" ht="66" customHeight="1">
      <c r="A22" s="41" t="s">
        <v>60</v>
      </c>
      <c r="B22" s="46" t="s">
        <v>305</v>
      </c>
      <c r="C22" s="50" t="s">
        <v>164</v>
      </c>
      <c r="D22" s="55">
        <v>16</v>
      </c>
      <c r="E22" s="57"/>
      <c r="F22" s="44">
        <f>ROUND(D22*E22,0)</f>
        <v>0</v>
      </c>
      <c r="G22" s="45" t="s">
        <v>168</v>
      </c>
    </row>
    <row r="23" spans="1:7" s="23" customFormat="1" ht="30" customHeight="1">
      <c r="A23" s="54" t="s">
        <v>169</v>
      </c>
      <c r="B23" s="46" t="s">
        <v>170</v>
      </c>
      <c r="C23" s="50"/>
      <c r="D23" s="58"/>
      <c r="E23" s="48"/>
      <c r="F23" s="44"/>
      <c r="G23" s="49"/>
    </row>
    <row r="24" spans="1:7" s="23" customFormat="1" ht="108" customHeight="1">
      <c r="A24" s="41" t="s">
        <v>60</v>
      </c>
      <c r="B24" s="46" t="s">
        <v>170</v>
      </c>
      <c r="C24" s="50" t="s">
        <v>164</v>
      </c>
      <c r="D24" s="55">
        <v>88</v>
      </c>
      <c r="E24" s="57"/>
      <c r="F24" s="44">
        <f>ROUND(D24*E24,0)</f>
        <v>0</v>
      </c>
      <c r="G24" s="45" t="s">
        <v>171</v>
      </c>
    </row>
    <row r="25" spans="1:7" s="23" customFormat="1" ht="30" customHeight="1">
      <c r="A25" s="59" t="s">
        <v>174</v>
      </c>
      <c r="B25" s="60" t="s">
        <v>175</v>
      </c>
      <c r="C25" s="61"/>
      <c r="D25" s="58"/>
      <c r="E25" s="48"/>
      <c r="F25" s="44"/>
      <c r="G25" s="49"/>
    </row>
    <row r="26" spans="1:7" s="23" customFormat="1" ht="51" customHeight="1">
      <c r="A26" s="41" t="s">
        <v>60</v>
      </c>
      <c r="B26" s="46" t="s">
        <v>176</v>
      </c>
      <c r="C26" s="50" t="s">
        <v>164</v>
      </c>
      <c r="D26" s="58">
        <v>150</v>
      </c>
      <c r="E26" s="51"/>
      <c r="F26" s="44">
        <f>ROUND(D26*E26,0)</f>
        <v>0</v>
      </c>
      <c r="G26" s="45" t="s">
        <v>306</v>
      </c>
    </row>
    <row r="27" spans="1:7" s="23" customFormat="1" ht="109.5" customHeight="1">
      <c r="A27" s="41" t="s">
        <v>64</v>
      </c>
      <c r="B27" s="46" t="s">
        <v>307</v>
      </c>
      <c r="C27" s="50" t="s">
        <v>164</v>
      </c>
      <c r="D27" s="58">
        <v>48</v>
      </c>
      <c r="E27" s="51"/>
      <c r="F27" s="44">
        <f>ROUND(D27*E27,0)</f>
        <v>0</v>
      </c>
      <c r="G27" s="45" t="s">
        <v>308</v>
      </c>
    </row>
    <row r="28" spans="1:7" s="23" customFormat="1" ht="30" customHeight="1">
      <c r="A28" s="41" t="s">
        <v>309</v>
      </c>
      <c r="B28" s="46" t="s">
        <v>310</v>
      </c>
      <c r="C28" s="50"/>
      <c r="D28" s="58"/>
      <c r="E28" s="48"/>
      <c r="F28" s="44"/>
      <c r="G28" s="49"/>
    </row>
    <row r="29" spans="1:7" s="23" customFormat="1" ht="49.5" customHeight="1">
      <c r="A29" s="41" t="s">
        <v>60</v>
      </c>
      <c r="B29" s="46" t="s">
        <v>310</v>
      </c>
      <c r="C29" s="50" t="s">
        <v>164</v>
      </c>
      <c r="D29" s="58">
        <v>3</v>
      </c>
      <c r="E29" s="51"/>
      <c r="F29" s="44">
        <f>ROUND(D29*E29,0)</f>
        <v>0</v>
      </c>
      <c r="G29" s="45" t="s">
        <v>311</v>
      </c>
    </row>
    <row r="30" spans="1:7" s="23" customFormat="1" ht="30" customHeight="1">
      <c r="A30" s="41" t="s">
        <v>181</v>
      </c>
      <c r="B30" s="62" t="s">
        <v>182</v>
      </c>
      <c r="C30" s="63"/>
      <c r="D30" s="55"/>
      <c r="E30" s="64"/>
      <c r="F30" s="44"/>
      <c r="G30" s="49"/>
    </row>
    <row r="31" spans="1:7" s="23" customFormat="1" ht="30" customHeight="1">
      <c r="A31" s="41" t="s">
        <v>183</v>
      </c>
      <c r="B31" s="65" t="s">
        <v>184</v>
      </c>
      <c r="C31" s="50"/>
      <c r="D31" s="55"/>
      <c r="E31" s="64"/>
      <c r="F31" s="44"/>
      <c r="G31" s="49"/>
    </row>
    <row r="32" spans="1:7" s="23" customFormat="1" ht="95.25" customHeight="1">
      <c r="A32" s="41" t="s">
        <v>60</v>
      </c>
      <c r="B32" s="65" t="s">
        <v>184</v>
      </c>
      <c r="C32" s="50" t="s">
        <v>85</v>
      </c>
      <c r="D32" s="55">
        <v>9674</v>
      </c>
      <c r="E32" s="66"/>
      <c r="F32" s="44">
        <f>ROUND(D32*E32,0)</f>
        <v>0</v>
      </c>
      <c r="G32" s="45" t="s">
        <v>185</v>
      </c>
    </row>
    <row r="33" spans="1:7" s="23" customFormat="1" ht="78" customHeight="1">
      <c r="A33" s="41" t="s">
        <v>64</v>
      </c>
      <c r="B33" s="67" t="s">
        <v>312</v>
      </c>
      <c r="C33" s="50" t="s">
        <v>85</v>
      </c>
      <c r="D33" s="55">
        <v>103.68</v>
      </c>
      <c r="E33" s="57"/>
      <c r="F33" s="44">
        <f>ROUND(D33*E33,0)</f>
        <v>0</v>
      </c>
      <c r="G33" s="45" t="s">
        <v>313</v>
      </c>
    </row>
    <row r="34" spans="1:7" s="23" customFormat="1" ht="30" customHeight="1">
      <c r="A34" s="41" t="s">
        <v>188</v>
      </c>
      <c r="B34" s="67" t="s">
        <v>314</v>
      </c>
      <c r="C34" s="50"/>
      <c r="D34" s="55"/>
      <c r="E34" s="64"/>
      <c r="F34" s="44"/>
      <c r="G34" s="49"/>
    </row>
    <row r="35" spans="1:7" s="23" customFormat="1" ht="64.5" customHeight="1">
      <c r="A35" s="41" t="s">
        <v>60</v>
      </c>
      <c r="B35" s="67" t="s">
        <v>315</v>
      </c>
      <c r="C35" s="50" t="s">
        <v>164</v>
      </c>
      <c r="D35" s="55">
        <v>89</v>
      </c>
      <c r="E35" s="66"/>
      <c r="F35" s="44">
        <f>ROUND(D35*E35,0)</f>
        <v>0</v>
      </c>
      <c r="G35" s="45" t="s">
        <v>191</v>
      </c>
    </row>
    <row r="36" spans="1:7" s="23" customFormat="1" ht="66" customHeight="1">
      <c r="A36" s="41" t="s">
        <v>64</v>
      </c>
      <c r="B36" s="67" t="s">
        <v>316</v>
      </c>
      <c r="C36" s="50" t="s">
        <v>164</v>
      </c>
      <c r="D36" s="55">
        <v>346</v>
      </c>
      <c r="E36" s="66"/>
      <c r="F36" s="44">
        <f>ROUND(D36*E36,0)</f>
        <v>0</v>
      </c>
      <c r="G36" s="45" t="s">
        <v>191</v>
      </c>
    </row>
    <row r="37" spans="1:7" ht="30" customHeight="1">
      <c r="A37" s="68" t="s">
        <v>196</v>
      </c>
      <c r="B37" s="69"/>
      <c r="C37" s="69"/>
      <c r="D37" s="69"/>
      <c r="E37" s="69"/>
      <c r="F37" s="70">
        <f>SUM(F7:F36)</f>
        <v>0</v>
      </c>
      <c r="G37" s="71"/>
    </row>
    <row r="38" spans="1:6" ht="24" customHeight="1">
      <c r="A38" s="72"/>
      <c r="B38" s="72"/>
      <c r="C38" s="72"/>
      <c r="D38" s="72"/>
      <c r="E38" s="73"/>
      <c r="F38" s="73"/>
    </row>
    <row r="40" ht="15.75">
      <c r="B40" s="24" t="s">
        <v>151</v>
      </c>
    </row>
  </sheetData>
  <sheetProtection password="C59D" sheet="1" objects="1" selectLockedCells="1"/>
  <protectedRanges>
    <protectedRange sqref="E21:E32" name="区域1"/>
    <protectedRange sqref="E23" name="区域1_2"/>
    <protectedRange sqref="E25" name="区域1_3_1"/>
    <protectedRange sqref="E26" name="区域1_3_1_1"/>
  </protectedRanges>
  <mergeCells count="4">
    <mergeCell ref="A1:G1"/>
    <mergeCell ref="A2:G2"/>
    <mergeCell ref="A3:G3"/>
    <mergeCell ref="A37:B37"/>
  </mergeCells>
  <printOptions horizontalCentered="1"/>
  <pageMargins left="0" right="0" top="0.9842519685039371" bottom="0.9842519685039371" header="0.5118110236220472" footer="0.5118110236220472"/>
  <pageSetup horizontalDpi="600" verticalDpi="600" orientation="portrait" paperSize="9" scale="91"/>
</worksheet>
</file>

<file path=xl/worksheets/sheet12.xml><?xml version="1.0" encoding="utf-8"?>
<worksheet xmlns="http://schemas.openxmlformats.org/spreadsheetml/2006/main" xmlns:r="http://schemas.openxmlformats.org/officeDocument/2006/relationships">
  <dimension ref="A1:D18"/>
  <sheetViews>
    <sheetView view="pageBreakPreview" zoomScaleSheetLayoutView="100" workbookViewId="0" topLeftCell="A1">
      <selection activeCell="G14" sqref="G14"/>
    </sheetView>
  </sheetViews>
  <sheetFormatPr defaultColWidth="8.75390625" defaultRowHeight="14.25"/>
  <cols>
    <col min="1" max="1" width="6.625" style="1" customWidth="1"/>
    <col min="2" max="2" width="13.00390625" style="1" customWidth="1"/>
    <col min="3" max="3" width="38.375" style="1" customWidth="1"/>
    <col min="4" max="4" width="22.75390625" style="1" customWidth="1"/>
    <col min="5" max="5" width="11.25390625" style="2" customWidth="1"/>
    <col min="6" max="16384" width="8.75390625" style="2" customWidth="1"/>
  </cols>
  <sheetData>
    <row r="1" spans="1:4" ht="36" customHeight="1">
      <c r="A1" s="3" t="s">
        <v>317</v>
      </c>
      <c r="B1" s="3"/>
      <c r="C1" s="3"/>
      <c r="D1" s="3"/>
    </row>
    <row r="2" spans="1:4" ht="30" customHeight="1">
      <c r="A2" s="4" t="s">
        <v>214</v>
      </c>
      <c r="B2" s="5"/>
      <c r="C2" s="5"/>
      <c r="D2" s="5"/>
    </row>
    <row r="3" spans="1:4" ht="30" customHeight="1">
      <c r="A3" s="6" t="s">
        <v>318</v>
      </c>
      <c r="B3" s="7" t="s">
        <v>319</v>
      </c>
      <c r="C3" s="7" t="s">
        <v>320</v>
      </c>
      <c r="D3" s="8" t="s">
        <v>321</v>
      </c>
    </row>
    <row r="4" spans="1:4" ht="30" customHeight="1">
      <c r="A4" s="9">
        <v>1</v>
      </c>
      <c r="B4" s="10">
        <v>100</v>
      </c>
      <c r="C4" s="10" t="s">
        <v>201</v>
      </c>
      <c r="D4" s="11">
        <f>'海景大道100章'!F17</f>
        <v>0</v>
      </c>
    </row>
    <row r="5" spans="1:4" ht="30" customHeight="1">
      <c r="A5" s="9">
        <v>2</v>
      </c>
      <c r="B5" s="10">
        <v>200</v>
      </c>
      <c r="C5" s="10" t="s">
        <v>202</v>
      </c>
      <c r="D5" s="11">
        <f>'海景大道200章'!F23</f>
        <v>0</v>
      </c>
    </row>
    <row r="6" spans="1:4" ht="30" customHeight="1">
      <c r="A6" s="9">
        <v>3</v>
      </c>
      <c r="B6" s="10">
        <v>300</v>
      </c>
      <c r="C6" s="10" t="s">
        <v>322</v>
      </c>
      <c r="D6" s="11">
        <f>'海景大道300章'!F50</f>
        <v>0</v>
      </c>
    </row>
    <row r="7" spans="1:4" ht="30" customHeight="1">
      <c r="A7" s="9">
        <v>4</v>
      </c>
      <c r="B7" s="10">
        <v>400</v>
      </c>
      <c r="C7" s="12" t="s">
        <v>204</v>
      </c>
      <c r="D7" s="11">
        <v>0</v>
      </c>
    </row>
    <row r="8" spans="1:4" ht="30" customHeight="1">
      <c r="A8" s="9">
        <v>5</v>
      </c>
      <c r="B8" s="10">
        <v>500</v>
      </c>
      <c r="C8" s="12" t="s">
        <v>205</v>
      </c>
      <c r="D8" s="11">
        <v>0</v>
      </c>
    </row>
    <row r="9" spans="1:4" ht="30" customHeight="1">
      <c r="A9" s="9">
        <v>6</v>
      </c>
      <c r="B9" s="10">
        <v>600</v>
      </c>
      <c r="C9" s="10" t="s">
        <v>206</v>
      </c>
      <c r="D9" s="11">
        <f>'海景大道600章'!F37</f>
        <v>0</v>
      </c>
    </row>
    <row r="10" spans="1:4" ht="30" customHeight="1">
      <c r="A10" s="9">
        <v>7</v>
      </c>
      <c r="B10" s="10">
        <v>700</v>
      </c>
      <c r="C10" s="12" t="s">
        <v>207</v>
      </c>
      <c r="D10" s="11">
        <v>0</v>
      </c>
    </row>
    <row r="11" spans="1:4" ht="30" customHeight="1">
      <c r="A11" s="9">
        <v>8</v>
      </c>
      <c r="B11" s="13" t="s">
        <v>208</v>
      </c>
      <c r="C11" s="13"/>
      <c r="D11" s="11">
        <f>SUM(D4:D10)</f>
        <v>0</v>
      </c>
    </row>
    <row r="12" spans="1:4" ht="30" customHeight="1">
      <c r="A12" s="9">
        <v>9</v>
      </c>
      <c r="B12" s="14" t="s">
        <v>209</v>
      </c>
      <c r="C12" s="14"/>
      <c r="D12" s="11">
        <v>0</v>
      </c>
    </row>
    <row r="13" spans="1:4" ht="30" customHeight="1">
      <c r="A13" s="9">
        <v>10</v>
      </c>
      <c r="B13" s="14" t="s">
        <v>210</v>
      </c>
      <c r="C13" s="14"/>
      <c r="D13" s="11">
        <f>'海景大道100章'!F8</f>
        <v>0</v>
      </c>
    </row>
    <row r="14" spans="1:4" ht="30" customHeight="1">
      <c r="A14" s="9">
        <v>11</v>
      </c>
      <c r="B14" s="14" t="s">
        <v>211</v>
      </c>
      <c r="C14" s="14"/>
      <c r="D14" s="11">
        <f>D11-D12-D13</f>
        <v>0</v>
      </c>
    </row>
    <row r="15" spans="1:4" ht="30" customHeight="1">
      <c r="A15" s="9">
        <v>12</v>
      </c>
      <c r="B15" s="15" t="s">
        <v>212</v>
      </c>
      <c r="C15" s="14"/>
      <c r="D15" s="11">
        <f>D14*0/100</f>
        <v>0</v>
      </c>
    </row>
    <row r="16" spans="1:4" ht="30" customHeight="1">
      <c r="A16" s="16">
        <v>13</v>
      </c>
      <c r="B16" s="17" t="s">
        <v>213</v>
      </c>
      <c r="C16" s="18"/>
      <c r="D16" s="19">
        <f>D11+D15</f>
        <v>0</v>
      </c>
    </row>
    <row r="17" spans="1:4" ht="33" customHeight="1">
      <c r="A17" s="20"/>
      <c r="B17" s="21"/>
      <c r="C17" s="21"/>
      <c r="D17" s="22"/>
    </row>
    <row r="18" spans="1:4" ht="33" customHeight="1">
      <c r="A18" s="20"/>
      <c r="B18" s="21"/>
      <c r="C18" s="21"/>
      <c r="D18" s="22"/>
    </row>
    <row r="19" ht="13.5" customHeight="1"/>
  </sheetData>
  <sheetProtection password="C59D" sheet="1" objects="1" selectLockedCells="1"/>
  <mergeCells count="10">
    <mergeCell ref="A1:D1"/>
    <mergeCell ref="A2:D2"/>
    <mergeCell ref="B11:C11"/>
    <mergeCell ref="B12:C12"/>
    <mergeCell ref="B13:C13"/>
    <mergeCell ref="B14:C14"/>
    <mergeCell ref="B15:C15"/>
    <mergeCell ref="B16:C16"/>
    <mergeCell ref="B17:C17"/>
    <mergeCell ref="B18:C18"/>
  </mergeCells>
  <printOptions horizontalCentered="1"/>
  <pageMargins left="0.5548611111111111" right="0.5548611111111111"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tabSelected="1" view="pageBreakPreview" zoomScaleSheetLayoutView="100" workbookViewId="0" topLeftCell="A1">
      <selection activeCell="C9" sqref="C9"/>
    </sheetView>
  </sheetViews>
  <sheetFormatPr defaultColWidth="9.00390625" defaultRowHeight="30" customHeight="1"/>
  <cols>
    <col min="1" max="1" width="9.75390625" style="156" customWidth="1"/>
    <col min="2" max="2" width="30.25390625" style="156" customWidth="1"/>
    <col min="3" max="3" width="22.625" style="156" customWidth="1"/>
    <col min="4" max="4" width="17.625" style="156" customWidth="1"/>
    <col min="5" max="16384" width="9.00390625" style="156" customWidth="1"/>
  </cols>
  <sheetData>
    <row r="1" spans="1:4" ht="45.75" customHeight="1">
      <c r="A1" s="157" t="s">
        <v>4</v>
      </c>
      <c r="B1" s="157"/>
      <c r="C1" s="157"/>
      <c r="D1" s="157"/>
    </row>
    <row r="2" spans="1:4" ht="28.5" customHeight="1">
      <c r="A2" s="158" t="s">
        <v>5</v>
      </c>
      <c r="B2" s="158"/>
      <c r="C2" s="158"/>
      <c r="D2" s="158"/>
    </row>
    <row r="3" spans="1:4" ht="34.5" customHeight="1">
      <c r="A3" s="159" t="s">
        <v>6</v>
      </c>
      <c r="B3" s="159" t="s">
        <v>7</v>
      </c>
      <c r="C3" s="159" t="s">
        <v>8</v>
      </c>
      <c r="D3" s="159" t="s">
        <v>9</v>
      </c>
    </row>
    <row r="4" spans="1:4" ht="30" customHeight="1">
      <c r="A4" s="159">
        <v>1</v>
      </c>
      <c r="B4" s="159" t="s">
        <v>10</v>
      </c>
      <c r="C4" s="159">
        <f>'港城大道汇总'!D16</f>
        <v>0</v>
      </c>
      <c r="D4" s="159"/>
    </row>
    <row r="5" spans="1:4" ht="30" customHeight="1">
      <c r="A5" s="159">
        <v>2</v>
      </c>
      <c r="B5" s="159" t="s">
        <v>11</v>
      </c>
      <c r="C5" s="159">
        <f>'海景大道汇总表'!D16</f>
        <v>0</v>
      </c>
      <c r="D5" s="159"/>
    </row>
    <row r="6" spans="1:4" ht="30" customHeight="1">
      <c r="A6" s="160">
        <v>3</v>
      </c>
      <c r="B6" s="160" t="s">
        <v>12</v>
      </c>
      <c r="C6" s="160">
        <f>SUM(C4:C5)</f>
        <v>0</v>
      </c>
      <c r="D6" s="159"/>
    </row>
  </sheetData>
  <sheetProtection password="C59D" sheet="1" objects="1"/>
  <mergeCells count="2">
    <mergeCell ref="A1:D1"/>
    <mergeCell ref="A2:D2"/>
  </mergeCells>
  <printOptions horizontalCentered="1"/>
  <pageMargins left="0.5548611111111111" right="0.5548611111111111"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7"/>
  <sheetViews>
    <sheetView view="pageBreakPreview" zoomScaleSheetLayoutView="100" workbookViewId="0" topLeftCell="A1">
      <selection activeCell="E7" sqref="E7"/>
    </sheetView>
  </sheetViews>
  <sheetFormatPr defaultColWidth="9.00390625" defaultRowHeight="14.25"/>
  <cols>
    <col min="1" max="1" width="6.875" style="114" customWidth="1"/>
    <col min="2" max="2" width="26.25390625" style="114" customWidth="1"/>
    <col min="3" max="3" width="5.75390625" style="114" customWidth="1"/>
    <col min="4" max="4" width="6.875" style="114" customWidth="1"/>
    <col min="5" max="5" width="10.25390625" style="115" customWidth="1"/>
    <col min="6" max="6" width="11.375" style="116" customWidth="1"/>
    <col min="7" max="7" width="25.25390625" style="116" customWidth="1"/>
    <col min="8" max="16384" width="9.00390625" style="116" customWidth="1"/>
  </cols>
  <sheetData>
    <row r="1" spans="1:7" ht="36" customHeight="1">
      <c r="A1" s="90" t="s">
        <v>13</v>
      </c>
      <c r="B1" s="90"/>
      <c r="C1" s="90"/>
      <c r="D1" s="90"/>
      <c r="E1" s="90"/>
      <c r="F1" s="90"/>
      <c r="G1" s="90"/>
    </row>
    <row r="2" spans="1:7" ht="30" customHeight="1">
      <c r="A2" s="117" t="s">
        <v>14</v>
      </c>
      <c r="B2" s="117"/>
      <c r="C2" s="117"/>
      <c r="D2" s="117"/>
      <c r="E2" s="117"/>
      <c r="F2" s="117"/>
      <c r="G2" s="117"/>
    </row>
    <row r="3" spans="1:7" ht="30" customHeight="1">
      <c r="A3" s="118" t="s">
        <v>15</v>
      </c>
      <c r="B3" s="119"/>
      <c r="C3" s="119"/>
      <c r="D3" s="119"/>
      <c r="E3" s="119"/>
      <c r="F3" s="119"/>
      <c r="G3" s="120"/>
    </row>
    <row r="4" spans="1:7" ht="30" customHeight="1">
      <c r="A4" s="95" t="s">
        <v>16</v>
      </c>
      <c r="B4" s="35" t="s">
        <v>17</v>
      </c>
      <c r="C4" s="35" t="s">
        <v>18</v>
      </c>
      <c r="D4" s="35" t="s">
        <v>19</v>
      </c>
      <c r="E4" s="34" t="s">
        <v>20</v>
      </c>
      <c r="F4" s="151" t="s">
        <v>21</v>
      </c>
      <c r="G4" s="121" t="s">
        <v>9</v>
      </c>
    </row>
    <row r="5" spans="1:7" ht="30" customHeight="1">
      <c r="A5" s="122" t="s">
        <v>22</v>
      </c>
      <c r="B5" s="123" t="s">
        <v>23</v>
      </c>
      <c r="C5" s="124" t="s">
        <v>24</v>
      </c>
      <c r="D5" s="125"/>
      <c r="E5" s="126"/>
      <c r="F5" s="127"/>
      <c r="G5" s="128"/>
    </row>
    <row r="6" spans="1:7" ht="63.75" customHeight="1">
      <c r="A6" s="122" t="s">
        <v>25</v>
      </c>
      <c r="B6" s="123" t="s">
        <v>26</v>
      </c>
      <c r="C6" s="129" t="s">
        <v>27</v>
      </c>
      <c r="D6" s="125">
        <v>1</v>
      </c>
      <c r="E6" s="130"/>
      <c r="F6" s="126">
        <f>ROUND(D6*E6,0)</f>
        <v>0</v>
      </c>
      <c r="G6" s="152" t="s">
        <v>28</v>
      </c>
    </row>
    <row r="7" spans="1:7" ht="54" customHeight="1">
      <c r="A7" s="122" t="s">
        <v>29</v>
      </c>
      <c r="B7" s="153" t="s">
        <v>30</v>
      </c>
      <c r="C7" s="129" t="s">
        <v>27</v>
      </c>
      <c r="D7" s="125">
        <v>1</v>
      </c>
      <c r="E7" s="130"/>
      <c r="F7" s="126">
        <f>ROUND(D7*E7,0)</f>
        <v>0</v>
      </c>
      <c r="G7" s="154" t="s">
        <v>31</v>
      </c>
    </row>
    <row r="8" spans="1:7" ht="51" customHeight="1">
      <c r="A8" s="122" t="s">
        <v>32</v>
      </c>
      <c r="B8" s="123" t="s">
        <v>33</v>
      </c>
      <c r="C8" s="129" t="s">
        <v>27</v>
      </c>
      <c r="D8" s="125">
        <v>1</v>
      </c>
      <c r="E8" s="126">
        <f>ROUND('港城大道汇总'!D11*1.5/100,0)</f>
        <v>0</v>
      </c>
      <c r="F8" s="126">
        <f>ROUND(D8*E8,0)</f>
        <v>0</v>
      </c>
      <c r="G8" s="152" t="s">
        <v>34</v>
      </c>
    </row>
    <row r="9" spans="1:7" ht="30" customHeight="1">
      <c r="A9" s="122" t="s">
        <v>35</v>
      </c>
      <c r="B9" s="123" t="s">
        <v>36</v>
      </c>
      <c r="C9" s="124" t="s">
        <v>24</v>
      </c>
      <c r="D9" s="125"/>
      <c r="E9" s="126"/>
      <c r="F9" s="126"/>
      <c r="G9" s="128"/>
    </row>
    <row r="10" spans="1:7" ht="76.5" customHeight="1">
      <c r="A10" s="122" t="s">
        <v>37</v>
      </c>
      <c r="B10" s="123" t="s">
        <v>38</v>
      </c>
      <c r="C10" s="129" t="s">
        <v>27</v>
      </c>
      <c r="D10" s="133">
        <v>1</v>
      </c>
      <c r="E10" s="130"/>
      <c r="F10" s="126">
        <f>ROUND(D10*E10,0)</f>
        <v>0</v>
      </c>
      <c r="G10" s="152" t="s">
        <v>39</v>
      </c>
    </row>
    <row r="11" spans="1:7" s="113" customFormat="1" ht="136.5" customHeight="1">
      <c r="A11" s="122" t="s">
        <v>40</v>
      </c>
      <c r="B11" s="123" t="s">
        <v>41</v>
      </c>
      <c r="C11" s="129" t="s">
        <v>27</v>
      </c>
      <c r="D11" s="133">
        <v>1</v>
      </c>
      <c r="E11" s="134"/>
      <c r="F11" s="126">
        <f aca="true" t="shared" si="0" ref="F11:F16">ROUND(D11*E11,0)</f>
        <v>0</v>
      </c>
      <c r="G11" s="155" t="s">
        <v>42</v>
      </c>
    </row>
    <row r="12" spans="1:7" ht="51.75" customHeight="1">
      <c r="A12" s="122" t="s">
        <v>43</v>
      </c>
      <c r="B12" s="123" t="s">
        <v>44</v>
      </c>
      <c r="C12" s="129" t="s">
        <v>27</v>
      </c>
      <c r="D12" s="125">
        <v>1</v>
      </c>
      <c r="E12" s="130"/>
      <c r="F12" s="126">
        <f t="shared" si="0"/>
        <v>0</v>
      </c>
      <c r="G12" s="152" t="s">
        <v>45</v>
      </c>
    </row>
    <row r="13" spans="1:7" ht="51" customHeight="1">
      <c r="A13" s="122" t="s">
        <v>46</v>
      </c>
      <c r="B13" s="123" t="s">
        <v>47</v>
      </c>
      <c r="C13" s="129" t="s">
        <v>27</v>
      </c>
      <c r="D13" s="125">
        <v>1</v>
      </c>
      <c r="E13" s="130"/>
      <c r="F13" s="126">
        <f t="shared" si="0"/>
        <v>0</v>
      </c>
      <c r="G13" s="152" t="s">
        <v>48</v>
      </c>
    </row>
    <row r="14" spans="1:7" ht="66.75" customHeight="1">
      <c r="A14" s="122" t="s">
        <v>49</v>
      </c>
      <c r="B14" s="123" t="s">
        <v>50</v>
      </c>
      <c r="C14" s="129" t="s">
        <v>27</v>
      </c>
      <c r="D14" s="125">
        <v>1</v>
      </c>
      <c r="E14" s="130"/>
      <c r="F14" s="126">
        <f t="shared" si="0"/>
        <v>0</v>
      </c>
      <c r="G14" s="152" t="s">
        <v>51</v>
      </c>
    </row>
    <row r="15" spans="1:7" ht="30" customHeight="1">
      <c r="A15" s="122" t="s">
        <v>52</v>
      </c>
      <c r="B15" s="123" t="s">
        <v>53</v>
      </c>
      <c r="C15" s="124" t="s">
        <v>24</v>
      </c>
      <c r="D15" s="125"/>
      <c r="E15" s="126"/>
      <c r="F15" s="126"/>
      <c r="G15" s="128"/>
    </row>
    <row r="16" spans="1:7" ht="154.5" customHeight="1">
      <c r="A16" s="122" t="s">
        <v>54</v>
      </c>
      <c r="B16" s="123" t="s">
        <v>53</v>
      </c>
      <c r="C16" s="129" t="s">
        <v>27</v>
      </c>
      <c r="D16" s="125">
        <v>1</v>
      </c>
      <c r="E16" s="130"/>
      <c r="F16" s="126">
        <f t="shared" si="0"/>
        <v>0</v>
      </c>
      <c r="G16" s="131" t="s">
        <v>55</v>
      </c>
    </row>
    <row r="17" spans="1:7" ht="37.5" customHeight="1">
      <c r="A17" s="135" t="s">
        <v>56</v>
      </c>
      <c r="B17" s="136"/>
      <c r="C17" s="137"/>
      <c r="D17" s="137"/>
      <c r="E17" s="138"/>
      <c r="F17" s="139">
        <f>SUM(F5:F16)</f>
        <v>0</v>
      </c>
      <c r="G17" s="140"/>
    </row>
  </sheetData>
  <sheetProtection password="C59D" sheet="1" objects="1" selectLockedCells="1"/>
  <protectedRanges>
    <protectedRange sqref="E5:E6 E8:E16 E7" name="区域1_3"/>
  </protectedRanges>
  <mergeCells count="3">
    <mergeCell ref="A1:G1"/>
    <mergeCell ref="A2:G2"/>
    <mergeCell ref="A3:G3"/>
  </mergeCells>
  <printOptions horizontalCentered="1"/>
  <pageMargins left="0.03888888888888889" right="0" top="0.8694444444444445" bottom="0.9798611111111111" header="0.5118055555555555" footer="0.5118055555555555"/>
  <pageSetup horizontalDpi="600" verticalDpi="600" orientation="portrait" paperSize="9" scale="97"/>
</worksheet>
</file>

<file path=xl/worksheets/sheet4.xml><?xml version="1.0" encoding="utf-8"?>
<worksheet xmlns="http://schemas.openxmlformats.org/spreadsheetml/2006/main" xmlns:r="http://schemas.openxmlformats.org/officeDocument/2006/relationships">
  <dimension ref="A1:G18"/>
  <sheetViews>
    <sheetView view="pageBreakPreview" zoomScaleSheetLayoutView="100" workbookViewId="0" topLeftCell="A13">
      <selection activeCell="E17" sqref="E17"/>
    </sheetView>
  </sheetViews>
  <sheetFormatPr defaultColWidth="8.75390625" defaultRowHeight="14.25"/>
  <cols>
    <col min="1" max="1" width="6.75390625" style="24" customWidth="1"/>
    <col min="2" max="2" width="24.25390625" style="24" customWidth="1"/>
    <col min="3" max="3" width="5.75390625" style="24" customWidth="1"/>
    <col min="4" max="4" width="11.00390625" style="24" customWidth="1"/>
    <col min="5" max="5" width="10.50390625" style="89" customWidth="1"/>
    <col min="6" max="6" width="11.375" style="25" customWidth="1"/>
    <col min="7" max="7" width="25.25390625" style="25" customWidth="1"/>
    <col min="8" max="9" width="10.375" style="25" bestFit="1" customWidth="1"/>
    <col min="10" max="16384" width="8.75390625" style="25" customWidth="1"/>
  </cols>
  <sheetData>
    <row r="1" spans="1:7" ht="36" customHeight="1">
      <c r="A1" s="90" t="s">
        <v>13</v>
      </c>
      <c r="B1" s="90"/>
      <c r="C1" s="90"/>
      <c r="D1" s="90"/>
      <c r="E1" s="90"/>
      <c r="F1" s="90"/>
      <c r="G1" s="90"/>
    </row>
    <row r="2" spans="1:7" ht="30" customHeight="1">
      <c r="A2" s="117" t="s">
        <v>14</v>
      </c>
      <c r="B2" s="117"/>
      <c r="C2" s="117"/>
      <c r="D2" s="117"/>
      <c r="E2" s="117"/>
      <c r="F2" s="117"/>
      <c r="G2" s="117"/>
    </row>
    <row r="3" spans="1:7" ht="30" customHeight="1">
      <c r="A3" s="92" t="s">
        <v>57</v>
      </c>
      <c r="B3" s="93"/>
      <c r="C3" s="93"/>
      <c r="D3" s="93"/>
      <c r="E3" s="93"/>
      <c r="F3" s="93"/>
      <c r="G3" s="94"/>
    </row>
    <row r="4" spans="1:7" ht="30" customHeight="1">
      <c r="A4" s="95" t="s">
        <v>16</v>
      </c>
      <c r="B4" s="35" t="s">
        <v>17</v>
      </c>
      <c r="C4" s="35" t="s">
        <v>18</v>
      </c>
      <c r="D4" s="35" t="s">
        <v>19</v>
      </c>
      <c r="E4" s="96" t="s">
        <v>20</v>
      </c>
      <c r="F4" s="151" t="s">
        <v>21</v>
      </c>
      <c r="G4" s="36" t="s">
        <v>9</v>
      </c>
    </row>
    <row r="5" spans="1:7" ht="30.75" customHeight="1">
      <c r="A5" s="100" t="s">
        <v>58</v>
      </c>
      <c r="B5" s="102" t="s">
        <v>59</v>
      </c>
      <c r="C5" s="103"/>
      <c r="D5" s="104"/>
      <c r="E5" s="105"/>
      <c r="F5" s="106"/>
      <c r="G5" s="40"/>
    </row>
    <row r="6" spans="1:7" ht="93.75" customHeight="1">
      <c r="A6" s="100" t="s">
        <v>60</v>
      </c>
      <c r="B6" s="107" t="s">
        <v>61</v>
      </c>
      <c r="C6" s="61" t="s">
        <v>62</v>
      </c>
      <c r="D6" s="47">
        <v>4912.618</v>
      </c>
      <c r="E6" s="51"/>
      <c r="F6" s="101">
        <f>ROUND(E6*D6,0)</f>
        <v>0</v>
      </c>
      <c r="G6" s="45" t="s">
        <v>63</v>
      </c>
    </row>
    <row r="7" spans="1:7" ht="90" customHeight="1">
      <c r="A7" s="59" t="s">
        <v>64</v>
      </c>
      <c r="B7" s="107" t="s">
        <v>65</v>
      </c>
      <c r="C7" s="61" t="s">
        <v>62</v>
      </c>
      <c r="D7" s="47">
        <f>6799.25*0.06+57237.3*0.06</f>
        <v>3842.1929999999998</v>
      </c>
      <c r="E7" s="51"/>
      <c r="F7" s="101">
        <f>ROUND(E7*D7,0)</f>
        <v>0</v>
      </c>
      <c r="G7" s="45" t="s">
        <v>63</v>
      </c>
    </row>
    <row r="8" spans="1:7" ht="91.5" customHeight="1">
      <c r="A8" s="59" t="s">
        <v>66</v>
      </c>
      <c r="B8" s="107" t="s">
        <v>67</v>
      </c>
      <c r="C8" s="61" t="s">
        <v>62</v>
      </c>
      <c r="D8" s="47">
        <f>5723.73*0.08</f>
        <v>457.8984</v>
      </c>
      <c r="E8" s="51"/>
      <c r="F8" s="101">
        <f>ROUND(E8*D8,0)</f>
        <v>0</v>
      </c>
      <c r="G8" s="45" t="s">
        <v>63</v>
      </c>
    </row>
    <row r="9" spans="1:7" ht="91.5" customHeight="1">
      <c r="A9" s="163" t="s">
        <v>68</v>
      </c>
      <c r="B9" s="107" t="s">
        <v>69</v>
      </c>
      <c r="C9" s="61" t="s">
        <v>62</v>
      </c>
      <c r="D9" s="53">
        <v>3512.04066</v>
      </c>
      <c r="E9" s="51"/>
      <c r="F9" s="101">
        <f>ROUND(E9*D9,0)</f>
        <v>0</v>
      </c>
      <c r="G9" s="45" t="s">
        <v>70</v>
      </c>
    </row>
    <row r="10" spans="1:7" ht="81.75" customHeight="1">
      <c r="A10" s="41" t="s">
        <v>71</v>
      </c>
      <c r="B10" s="107" t="s">
        <v>72</v>
      </c>
      <c r="C10" s="61" t="s">
        <v>62</v>
      </c>
      <c r="D10" s="53">
        <v>11706.8022</v>
      </c>
      <c r="E10" s="51"/>
      <c r="F10" s="101">
        <f>ROUND(E10*D10,0)</f>
        <v>0</v>
      </c>
      <c r="G10" s="45" t="s">
        <v>73</v>
      </c>
    </row>
    <row r="11" spans="1:7" ht="30" customHeight="1">
      <c r="A11" s="59" t="s">
        <v>74</v>
      </c>
      <c r="B11" s="107" t="s">
        <v>75</v>
      </c>
      <c r="C11" s="61"/>
      <c r="D11" s="53"/>
      <c r="E11" s="48"/>
      <c r="F11" s="101"/>
      <c r="G11" s="40"/>
    </row>
    <row r="12" spans="1:7" ht="79.5" customHeight="1">
      <c r="A12" s="59" t="s">
        <v>64</v>
      </c>
      <c r="B12" s="107" t="s">
        <v>76</v>
      </c>
      <c r="C12" s="61" t="s">
        <v>62</v>
      </c>
      <c r="D12" s="53">
        <v>385.43</v>
      </c>
      <c r="E12" s="51"/>
      <c r="F12" s="101">
        <f aca="true" t="shared" si="0" ref="F12:F17">ROUND(E12*D12,0)</f>
        <v>0</v>
      </c>
      <c r="G12" s="45" t="s">
        <v>73</v>
      </c>
    </row>
    <row r="13" spans="1:7" ht="81.75" customHeight="1">
      <c r="A13" s="59" t="s">
        <v>66</v>
      </c>
      <c r="B13" s="107" t="s">
        <v>77</v>
      </c>
      <c r="C13" s="61" t="s">
        <v>62</v>
      </c>
      <c r="D13" s="47">
        <v>277.2612</v>
      </c>
      <c r="E13" s="51"/>
      <c r="F13" s="101">
        <f t="shared" si="0"/>
        <v>0</v>
      </c>
      <c r="G13" s="45" t="s">
        <v>73</v>
      </c>
    </row>
    <row r="14" spans="1:7" ht="30" customHeight="1">
      <c r="A14" s="100">
        <v>205</v>
      </c>
      <c r="B14" s="102" t="s">
        <v>78</v>
      </c>
      <c r="C14" s="50"/>
      <c r="D14" s="104"/>
      <c r="E14" s="109"/>
      <c r="F14" s="101"/>
      <c r="G14" s="99"/>
    </row>
    <row r="15" spans="1:7" ht="30" customHeight="1">
      <c r="A15" s="100" t="s">
        <v>79</v>
      </c>
      <c r="B15" s="102" t="s">
        <v>80</v>
      </c>
      <c r="C15" s="61" t="s">
        <v>24</v>
      </c>
      <c r="D15" s="63"/>
      <c r="E15" s="109"/>
      <c r="F15" s="101"/>
      <c r="G15" s="99"/>
    </row>
    <row r="16" spans="1:7" ht="30" customHeight="1">
      <c r="A16" s="100" t="s">
        <v>81</v>
      </c>
      <c r="B16" s="102" t="s">
        <v>82</v>
      </c>
      <c r="C16" s="61" t="s">
        <v>24</v>
      </c>
      <c r="D16" s="63"/>
      <c r="E16" s="109"/>
      <c r="F16" s="101"/>
      <c r="G16" s="99"/>
    </row>
    <row r="17" spans="1:7" ht="111.75" customHeight="1">
      <c r="A17" s="100" t="s">
        <v>83</v>
      </c>
      <c r="B17" s="102" t="s">
        <v>84</v>
      </c>
      <c r="C17" s="61" t="s">
        <v>85</v>
      </c>
      <c r="D17" s="104">
        <v>403.92</v>
      </c>
      <c r="E17" s="51"/>
      <c r="F17" s="101">
        <f t="shared" si="0"/>
        <v>0</v>
      </c>
      <c r="G17" s="45" t="s">
        <v>86</v>
      </c>
    </row>
    <row r="18" spans="1:7" ht="30" customHeight="1">
      <c r="A18" s="68" t="s">
        <v>87</v>
      </c>
      <c r="B18" s="69"/>
      <c r="C18" s="69"/>
      <c r="D18" s="69"/>
      <c r="E18" s="111"/>
      <c r="F18" s="112">
        <f>SUM(F5:F17)</f>
        <v>0</v>
      </c>
      <c r="G18" s="71"/>
    </row>
  </sheetData>
  <sheetProtection password="C59D" sheet="1" objects="1" selectLockedCells="1"/>
  <protectedRanges>
    <protectedRange sqref="E14:E17" name="区域1_1"/>
    <protectedRange sqref="E17" name="区域1_1_9"/>
  </protectedRanges>
  <mergeCells count="4">
    <mergeCell ref="A1:G1"/>
    <mergeCell ref="A2:G2"/>
    <mergeCell ref="A3:G3"/>
    <mergeCell ref="A18:E18"/>
  </mergeCells>
  <printOptions horizontalCentered="1"/>
  <pageMargins left="0" right="0" top="0.8694444444444445" bottom="0.9798611111111111" header="0.5118055555555555" footer="0.5118055555555555"/>
  <pageSetup horizontalDpi="600" verticalDpi="600" orientation="portrait" paperSize="9" scale="92"/>
</worksheet>
</file>

<file path=xl/worksheets/sheet5.xml><?xml version="1.0" encoding="utf-8"?>
<worksheet xmlns="http://schemas.openxmlformats.org/spreadsheetml/2006/main" xmlns:r="http://schemas.openxmlformats.org/officeDocument/2006/relationships">
  <dimension ref="A1:G38"/>
  <sheetViews>
    <sheetView view="pageBreakPreview" zoomScaleSheetLayoutView="100" workbookViewId="0" topLeftCell="A1">
      <selection activeCell="E6" sqref="E6"/>
    </sheetView>
  </sheetViews>
  <sheetFormatPr defaultColWidth="8.75390625" defaultRowHeight="14.25"/>
  <cols>
    <col min="1" max="1" width="6.75390625" style="24" customWidth="1"/>
    <col min="2" max="2" width="29.50390625" style="24" customWidth="1"/>
    <col min="3" max="3" width="5.75390625" style="24" customWidth="1"/>
    <col min="4" max="4" width="10.75390625" style="24" customWidth="1"/>
    <col min="5" max="5" width="10.00390625" style="25" customWidth="1"/>
    <col min="6" max="6" width="10.625" style="25" customWidth="1"/>
    <col min="7" max="7" width="25.25390625" style="24" customWidth="1"/>
    <col min="8" max="16384" width="8.75390625" style="24" customWidth="1"/>
  </cols>
  <sheetData>
    <row r="1" spans="1:7" ht="36" customHeight="1">
      <c r="A1" s="150" t="s">
        <v>13</v>
      </c>
      <c r="B1" s="150"/>
      <c r="C1" s="150"/>
      <c r="D1" s="150"/>
      <c r="E1" s="150"/>
      <c r="F1" s="150"/>
      <c r="G1" s="150"/>
    </row>
    <row r="2" spans="1:7" ht="30" customHeight="1">
      <c r="A2" s="91" t="s">
        <v>14</v>
      </c>
      <c r="B2" s="91"/>
      <c r="C2" s="91"/>
      <c r="D2" s="91"/>
      <c r="E2" s="91"/>
      <c r="F2" s="91"/>
      <c r="G2" s="91"/>
    </row>
    <row r="3" spans="1:7" ht="30" customHeight="1">
      <c r="A3" s="28" t="s">
        <v>88</v>
      </c>
      <c r="B3" s="29"/>
      <c r="C3" s="29"/>
      <c r="D3" s="29"/>
      <c r="E3" s="29"/>
      <c r="F3" s="29"/>
      <c r="G3" s="30"/>
    </row>
    <row r="4" spans="1:7" ht="30" customHeight="1">
      <c r="A4" s="31" t="s">
        <v>16</v>
      </c>
      <c r="B4" s="32" t="s">
        <v>17</v>
      </c>
      <c r="C4" s="32" t="s">
        <v>18</v>
      </c>
      <c r="D4" s="33" t="s">
        <v>19</v>
      </c>
      <c r="E4" s="34" t="s">
        <v>20</v>
      </c>
      <c r="F4" s="151" t="s">
        <v>21</v>
      </c>
      <c r="G4" s="36" t="s">
        <v>9</v>
      </c>
    </row>
    <row r="5" spans="1:7" ht="30" customHeight="1">
      <c r="A5" s="37">
        <v>302</v>
      </c>
      <c r="B5" s="38" t="s">
        <v>89</v>
      </c>
      <c r="C5" s="39"/>
      <c r="D5" s="42"/>
      <c r="E5" s="75"/>
      <c r="F5" s="76"/>
      <c r="G5" s="40"/>
    </row>
    <row r="6" spans="1:7" ht="108" customHeight="1">
      <c r="A6" s="37" t="s">
        <v>90</v>
      </c>
      <c r="B6" s="38" t="s">
        <v>91</v>
      </c>
      <c r="C6" s="39" t="s">
        <v>85</v>
      </c>
      <c r="D6" s="42">
        <v>4042.02</v>
      </c>
      <c r="E6" s="43"/>
      <c r="F6" s="80">
        <f aca="true" t="shared" si="0" ref="F6:F22">ROUND(E6*D6,0)</f>
        <v>0</v>
      </c>
      <c r="G6" s="45" t="s">
        <v>92</v>
      </c>
    </row>
    <row r="7" spans="1:7" ht="30" customHeight="1">
      <c r="A7" s="37">
        <v>304</v>
      </c>
      <c r="B7" s="38" t="s">
        <v>93</v>
      </c>
      <c r="C7" s="39" t="s">
        <v>24</v>
      </c>
      <c r="D7" s="42"/>
      <c r="E7" s="83"/>
      <c r="F7" s="80"/>
      <c r="G7" s="40"/>
    </row>
    <row r="8" spans="1:7" ht="30" customHeight="1">
      <c r="A8" s="37" t="s">
        <v>94</v>
      </c>
      <c r="B8" s="38" t="s">
        <v>95</v>
      </c>
      <c r="C8" s="39" t="s">
        <v>24</v>
      </c>
      <c r="D8" s="42"/>
      <c r="E8" s="83"/>
      <c r="F8" s="80"/>
      <c r="G8" s="40"/>
    </row>
    <row r="9" spans="1:7" ht="93" customHeight="1">
      <c r="A9" s="41" t="s">
        <v>60</v>
      </c>
      <c r="B9" s="38" t="s">
        <v>96</v>
      </c>
      <c r="C9" s="39" t="s">
        <v>85</v>
      </c>
      <c r="D9" s="53">
        <v>19514.427</v>
      </c>
      <c r="E9" s="51"/>
      <c r="F9" s="80">
        <f t="shared" si="0"/>
        <v>0</v>
      </c>
      <c r="G9" s="45" t="s">
        <v>97</v>
      </c>
    </row>
    <row r="10" spans="1:7" s="23" customFormat="1" ht="30" customHeight="1">
      <c r="A10" s="54" t="s">
        <v>98</v>
      </c>
      <c r="B10" s="46" t="s">
        <v>99</v>
      </c>
      <c r="C10" s="50" t="s">
        <v>24</v>
      </c>
      <c r="D10" s="55"/>
      <c r="E10" s="56"/>
      <c r="F10" s="80"/>
      <c r="G10" s="49"/>
    </row>
    <row r="11" spans="1:7" s="23" customFormat="1" ht="93" customHeight="1">
      <c r="A11" s="164" t="s">
        <v>60</v>
      </c>
      <c r="B11" s="46" t="s">
        <v>100</v>
      </c>
      <c r="C11" s="50" t="s">
        <v>85</v>
      </c>
      <c r="D11" s="58">
        <v>65048.09</v>
      </c>
      <c r="E11" s="51"/>
      <c r="F11" s="80">
        <f t="shared" si="0"/>
        <v>0</v>
      </c>
      <c r="G11" s="45" t="s">
        <v>97</v>
      </c>
    </row>
    <row r="12" spans="1:7" s="23" customFormat="1" ht="30" customHeight="1">
      <c r="A12" s="59" t="s">
        <v>101</v>
      </c>
      <c r="B12" s="60" t="s">
        <v>102</v>
      </c>
      <c r="C12" s="61" t="s">
        <v>24</v>
      </c>
      <c r="D12" s="55"/>
      <c r="E12" s="56"/>
      <c r="F12" s="80"/>
      <c r="G12" s="49"/>
    </row>
    <row r="13" spans="1:7" s="23" customFormat="1" ht="123" customHeight="1">
      <c r="A13" s="59" t="s">
        <v>103</v>
      </c>
      <c r="B13" s="60" t="s">
        <v>104</v>
      </c>
      <c r="C13" s="61" t="s">
        <v>85</v>
      </c>
      <c r="D13" s="58">
        <v>71092.326</v>
      </c>
      <c r="E13" s="51"/>
      <c r="F13" s="80">
        <f t="shared" si="0"/>
        <v>0</v>
      </c>
      <c r="G13" s="45" t="s">
        <v>105</v>
      </c>
    </row>
    <row r="14" spans="1:7" s="23" customFormat="1" ht="118.5" customHeight="1">
      <c r="A14" s="41" t="s">
        <v>106</v>
      </c>
      <c r="B14" s="62" t="s">
        <v>107</v>
      </c>
      <c r="C14" s="63" t="s">
        <v>85</v>
      </c>
      <c r="D14" s="58">
        <v>319591.299</v>
      </c>
      <c r="E14" s="51"/>
      <c r="F14" s="80">
        <f t="shared" si="0"/>
        <v>0</v>
      </c>
      <c r="G14" s="45" t="s">
        <v>105</v>
      </c>
    </row>
    <row r="15" spans="1:7" s="23" customFormat="1" ht="30" customHeight="1">
      <c r="A15" s="41" t="s">
        <v>108</v>
      </c>
      <c r="B15" s="62" t="s">
        <v>109</v>
      </c>
      <c r="C15" s="63" t="s">
        <v>24</v>
      </c>
      <c r="D15" s="55"/>
      <c r="E15" s="56"/>
      <c r="F15" s="80"/>
      <c r="G15" s="49"/>
    </row>
    <row r="16" spans="1:7" s="23" customFormat="1" ht="30" customHeight="1">
      <c r="A16" s="41" t="s">
        <v>110</v>
      </c>
      <c r="B16" s="67" t="s">
        <v>111</v>
      </c>
      <c r="C16" s="63" t="s">
        <v>24</v>
      </c>
      <c r="D16" s="55"/>
      <c r="E16" s="56"/>
      <c r="F16" s="80"/>
      <c r="G16" s="49"/>
    </row>
    <row r="17" spans="1:7" s="23" customFormat="1" ht="105.75" customHeight="1">
      <c r="A17" s="41" t="s">
        <v>60</v>
      </c>
      <c r="B17" s="86" t="s">
        <v>112</v>
      </c>
      <c r="C17" s="63" t="s">
        <v>85</v>
      </c>
      <c r="D17" s="58">
        <v>71092.326</v>
      </c>
      <c r="E17" s="51"/>
      <c r="F17" s="80">
        <f t="shared" si="0"/>
        <v>0</v>
      </c>
      <c r="G17" s="45" t="s">
        <v>113</v>
      </c>
    </row>
    <row r="18" spans="1:7" s="23" customFormat="1" ht="30" customHeight="1">
      <c r="A18" s="41" t="s">
        <v>114</v>
      </c>
      <c r="B18" s="65" t="s">
        <v>115</v>
      </c>
      <c r="C18" s="63"/>
      <c r="D18" s="58"/>
      <c r="E18" s="56"/>
      <c r="F18" s="80"/>
      <c r="G18" s="49"/>
    </row>
    <row r="19" spans="1:7" s="23" customFormat="1" ht="30" customHeight="1">
      <c r="A19" s="41" t="s">
        <v>116</v>
      </c>
      <c r="B19" s="46" t="s">
        <v>117</v>
      </c>
      <c r="C19" s="63"/>
      <c r="D19" s="58"/>
      <c r="E19" s="48"/>
      <c r="F19" s="80"/>
      <c r="G19" s="49"/>
    </row>
    <row r="20" spans="1:7" s="23" customFormat="1" ht="105" customHeight="1">
      <c r="A20" s="41" t="s">
        <v>60</v>
      </c>
      <c r="B20" s="46" t="s">
        <v>118</v>
      </c>
      <c r="C20" s="63" t="s">
        <v>85</v>
      </c>
      <c r="D20" s="58">
        <v>71092.326</v>
      </c>
      <c r="E20" s="51"/>
      <c r="F20" s="80">
        <f t="shared" si="0"/>
        <v>0</v>
      </c>
      <c r="G20" s="45" t="s">
        <v>119</v>
      </c>
    </row>
    <row r="21" spans="1:7" s="23" customFormat="1" ht="84" customHeight="1">
      <c r="A21" s="59" t="s">
        <v>64</v>
      </c>
      <c r="B21" s="52" t="s">
        <v>120</v>
      </c>
      <c r="C21" s="63" t="s">
        <v>121</v>
      </c>
      <c r="D21" s="58">
        <v>1356</v>
      </c>
      <c r="E21" s="51"/>
      <c r="F21" s="80">
        <f t="shared" si="0"/>
        <v>0</v>
      </c>
      <c r="G21" s="45" t="s">
        <v>122</v>
      </c>
    </row>
    <row r="22" spans="1:7" s="23" customFormat="1" ht="78" customHeight="1">
      <c r="A22" s="59" t="s">
        <v>66</v>
      </c>
      <c r="B22" s="52" t="s">
        <v>123</v>
      </c>
      <c r="C22" s="63" t="s">
        <v>85</v>
      </c>
      <c r="D22" s="58">
        <f>436*0.32+436*0.48</f>
        <v>348.8</v>
      </c>
      <c r="E22" s="51"/>
      <c r="F22" s="80">
        <f t="shared" si="0"/>
        <v>0</v>
      </c>
      <c r="G22" s="45" t="s">
        <v>124</v>
      </c>
    </row>
    <row r="23" spans="1:7" s="23" customFormat="1" ht="30" customHeight="1">
      <c r="A23" s="41" t="s">
        <v>125</v>
      </c>
      <c r="B23" s="46" t="s">
        <v>126</v>
      </c>
      <c r="C23" s="63"/>
      <c r="D23" s="58"/>
      <c r="E23" s="48"/>
      <c r="F23" s="80"/>
      <c r="G23" s="49"/>
    </row>
    <row r="24" spans="1:7" s="23" customFormat="1" ht="30" customHeight="1">
      <c r="A24" s="41" t="s">
        <v>127</v>
      </c>
      <c r="B24" s="46" t="s">
        <v>128</v>
      </c>
      <c r="C24" s="63"/>
      <c r="D24" s="58"/>
      <c r="E24" s="48"/>
      <c r="F24" s="80"/>
      <c r="G24" s="49"/>
    </row>
    <row r="25" spans="1:7" s="23" customFormat="1" ht="120" customHeight="1">
      <c r="A25" s="41" t="s">
        <v>60</v>
      </c>
      <c r="B25" s="46" t="s">
        <v>129</v>
      </c>
      <c r="C25" s="63" t="s">
        <v>85</v>
      </c>
      <c r="D25" s="58">
        <v>187863.54</v>
      </c>
      <c r="E25" s="51"/>
      <c r="F25" s="80">
        <f>ROUND(E25*D25,0)</f>
        <v>0</v>
      </c>
      <c r="G25" s="45" t="s">
        <v>130</v>
      </c>
    </row>
    <row r="26" spans="1:7" s="23" customFormat="1" ht="30" customHeight="1">
      <c r="A26" s="41" t="s">
        <v>131</v>
      </c>
      <c r="B26" s="46" t="s">
        <v>132</v>
      </c>
      <c r="C26" s="63"/>
      <c r="D26" s="58"/>
      <c r="E26" s="48"/>
      <c r="F26" s="80"/>
      <c r="G26" s="49"/>
    </row>
    <row r="27" spans="1:7" s="23" customFormat="1" ht="120" customHeight="1">
      <c r="A27" s="41" t="s">
        <v>60</v>
      </c>
      <c r="B27" s="46" t="s">
        <v>133</v>
      </c>
      <c r="C27" s="63" t="s">
        <v>85</v>
      </c>
      <c r="D27" s="58">
        <v>131727.759</v>
      </c>
      <c r="E27" s="51"/>
      <c r="F27" s="80">
        <f>ROUND(E27*D27,0)</f>
        <v>0</v>
      </c>
      <c r="G27" s="45" t="s">
        <v>130</v>
      </c>
    </row>
    <row r="28" spans="1:7" s="23" customFormat="1" ht="30" customHeight="1">
      <c r="A28" s="165" t="s">
        <v>134</v>
      </c>
      <c r="B28" s="46" t="s">
        <v>135</v>
      </c>
      <c r="C28" s="63" t="s">
        <v>24</v>
      </c>
      <c r="D28" s="55"/>
      <c r="E28" s="56"/>
      <c r="F28" s="80"/>
      <c r="G28" s="49"/>
    </row>
    <row r="29" spans="1:7" s="23" customFormat="1" ht="93" customHeight="1">
      <c r="A29" s="87" t="s">
        <v>136</v>
      </c>
      <c r="B29" s="52" t="s">
        <v>137</v>
      </c>
      <c r="C29" s="63" t="s">
        <v>62</v>
      </c>
      <c r="D29" s="55">
        <v>277.2612</v>
      </c>
      <c r="E29" s="57"/>
      <c r="F29" s="80">
        <f>ROUND(E29*D29,0)</f>
        <v>0</v>
      </c>
      <c r="G29" s="45" t="s">
        <v>138</v>
      </c>
    </row>
    <row r="30" spans="1:7" s="23" customFormat="1" ht="30" customHeight="1">
      <c r="A30" s="165" t="s">
        <v>139</v>
      </c>
      <c r="B30" s="52" t="s">
        <v>140</v>
      </c>
      <c r="C30" s="63"/>
      <c r="D30" s="55"/>
      <c r="E30" s="48"/>
      <c r="F30" s="80"/>
      <c r="G30" s="49"/>
    </row>
    <row r="31" spans="1:7" s="23" customFormat="1" ht="117.75" customHeight="1">
      <c r="A31" s="41" t="s">
        <v>60</v>
      </c>
      <c r="B31" s="46" t="s">
        <v>141</v>
      </c>
      <c r="C31" s="63" t="s">
        <v>62</v>
      </c>
      <c r="D31" s="55">
        <v>337.04</v>
      </c>
      <c r="E31" s="51"/>
      <c r="F31" s="80">
        <f>ROUND(E31*D31,0)</f>
        <v>0</v>
      </c>
      <c r="G31" s="45" t="s">
        <v>142</v>
      </c>
    </row>
    <row r="32" spans="1:7" s="23" customFormat="1" ht="120" customHeight="1">
      <c r="A32" s="59" t="s">
        <v>64</v>
      </c>
      <c r="B32" s="46" t="s">
        <v>143</v>
      </c>
      <c r="C32" s="63" t="s">
        <v>62</v>
      </c>
      <c r="D32" s="55">
        <v>48.5488</v>
      </c>
      <c r="E32" s="51"/>
      <c r="F32" s="80">
        <f>ROUND(E32*D32,0)</f>
        <v>0</v>
      </c>
      <c r="G32" s="45" t="s">
        <v>144</v>
      </c>
    </row>
    <row r="33" spans="1:7" s="23" customFormat="1" ht="30" customHeight="1">
      <c r="A33" s="59" t="s">
        <v>145</v>
      </c>
      <c r="B33" s="52" t="s">
        <v>146</v>
      </c>
      <c r="C33" s="63"/>
      <c r="D33" s="55"/>
      <c r="E33" s="48"/>
      <c r="F33" s="80"/>
      <c r="G33" s="49"/>
    </row>
    <row r="34" spans="1:7" s="23" customFormat="1" ht="135" customHeight="1">
      <c r="A34" s="59" t="s">
        <v>64</v>
      </c>
      <c r="B34" s="52" t="s">
        <v>147</v>
      </c>
      <c r="C34" s="63" t="s">
        <v>148</v>
      </c>
      <c r="D34" s="55">
        <v>91</v>
      </c>
      <c r="E34" s="51"/>
      <c r="F34" s="80">
        <f>ROUND(E34*D34,0)</f>
        <v>0</v>
      </c>
      <c r="G34" s="45" t="s">
        <v>149</v>
      </c>
    </row>
    <row r="35" spans="1:7" ht="30" customHeight="1">
      <c r="A35" s="68" t="s">
        <v>150</v>
      </c>
      <c r="B35" s="69"/>
      <c r="C35" s="69"/>
      <c r="D35" s="69"/>
      <c r="E35" s="69"/>
      <c r="F35" s="88">
        <f>SUM(F5:F34)</f>
        <v>0</v>
      </c>
      <c r="G35" s="71"/>
    </row>
    <row r="36" spans="1:6" ht="24" customHeight="1">
      <c r="A36" s="72"/>
      <c r="B36" s="72"/>
      <c r="C36" s="72"/>
      <c r="D36" s="72"/>
      <c r="E36" s="73"/>
      <c r="F36" s="73"/>
    </row>
    <row r="38" ht="15.75">
      <c r="B38" s="24" t="s">
        <v>151</v>
      </c>
    </row>
  </sheetData>
  <sheetProtection password="C59D" sheet="1" objects="1" selectLockedCells="1"/>
  <protectedRanges>
    <protectedRange sqref="E10:E30" name="区域1"/>
    <protectedRange sqref="E11" name="区域1_2"/>
    <protectedRange sqref="E13" name="区域1_3"/>
    <protectedRange sqref="E14" name="区域1_3_1"/>
    <protectedRange sqref="E19" name="区域1_4"/>
    <protectedRange sqref="E30" name="区域1_5_1"/>
  </protectedRanges>
  <mergeCells count="4">
    <mergeCell ref="A1:G1"/>
    <mergeCell ref="A2:G2"/>
    <mergeCell ref="A3:G3"/>
    <mergeCell ref="A35:B35"/>
  </mergeCells>
  <printOptions horizontalCentered="1"/>
  <pageMargins left="0" right="0" top="0.7874015748031497" bottom="0.7874015748031497" header="0.5118110236220472" footer="0.5118110236220472"/>
  <pageSetup horizontalDpi="600" verticalDpi="600" orientation="portrait" paperSize="9" scale="90"/>
</worksheet>
</file>

<file path=xl/worksheets/sheet6.xml><?xml version="1.0" encoding="utf-8"?>
<worksheet xmlns="http://schemas.openxmlformats.org/spreadsheetml/2006/main" xmlns:r="http://schemas.openxmlformats.org/officeDocument/2006/relationships">
  <dimension ref="A1:G31"/>
  <sheetViews>
    <sheetView view="pageBreakPreview" zoomScaleSheetLayoutView="100" workbookViewId="0" topLeftCell="A21">
      <selection activeCell="E22" sqref="E22"/>
    </sheetView>
  </sheetViews>
  <sheetFormatPr defaultColWidth="8.75390625" defaultRowHeight="14.25"/>
  <cols>
    <col min="1" max="1" width="6.75390625" style="24" customWidth="1"/>
    <col min="2" max="2" width="26.875" style="24" customWidth="1"/>
    <col min="3" max="3" width="5.75390625" style="24" customWidth="1"/>
    <col min="4" max="4" width="10.25390625" style="24" customWidth="1"/>
    <col min="5" max="5" width="10.00390625" style="25" customWidth="1"/>
    <col min="6" max="6" width="10.625" style="25" customWidth="1"/>
    <col min="7" max="7" width="25.25390625" style="24" customWidth="1"/>
    <col min="8" max="16384" width="8.75390625" style="24" customWidth="1"/>
  </cols>
  <sheetData>
    <row r="1" spans="1:7" ht="36" customHeight="1">
      <c r="A1" s="26" t="s">
        <v>13</v>
      </c>
      <c r="B1" s="26"/>
      <c r="C1" s="26"/>
      <c r="D1" s="26"/>
      <c r="E1" s="26"/>
      <c r="F1" s="26"/>
      <c r="G1" s="26"/>
    </row>
    <row r="2" spans="1:7" ht="30" customHeight="1">
      <c r="A2" s="146" t="s">
        <v>152</v>
      </c>
      <c r="B2" s="146"/>
      <c r="C2" s="146"/>
      <c r="D2" s="146"/>
      <c r="E2" s="146"/>
      <c r="F2" s="146"/>
      <c r="G2" s="146"/>
    </row>
    <row r="3" spans="1:7" ht="30" customHeight="1">
      <c r="A3" s="28" t="s">
        <v>153</v>
      </c>
      <c r="B3" s="29"/>
      <c r="C3" s="29"/>
      <c r="D3" s="29"/>
      <c r="E3" s="29"/>
      <c r="F3" s="29"/>
      <c r="G3" s="30"/>
    </row>
    <row r="4" spans="1:7" ht="30" customHeight="1">
      <c r="A4" s="31" t="s">
        <v>16</v>
      </c>
      <c r="B4" s="32" t="s">
        <v>17</v>
      </c>
      <c r="C4" s="32" t="s">
        <v>18</v>
      </c>
      <c r="D4" s="33" t="s">
        <v>19</v>
      </c>
      <c r="E4" s="34" t="s">
        <v>20</v>
      </c>
      <c r="F4" s="35" t="s">
        <v>154</v>
      </c>
      <c r="G4" s="36" t="s">
        <v>9</v>
      </c>
    </row>
    <row r="5" spans="1:7" ht="30" customHeight="1">
      <c r="A5" s="37">
        <v>602</v>
      </c>
      <c r="B5" s="38" t="s">
        <v>155</v>
      </c>
      <c r="C5" s="39" t="s">
        <v>24</v>
      </c>
      <c r="D5" s="42"/>
      <c r="E5" s="39"/>
      <c r="F5" s="39"/>
      <c r="G5" s="40"/>
    </row>
    <row r="6" spans="1:7" ht="30" customHeight="1">
      <c r="A6" s="37" t="s">
        <v>156</v>
      </c>
      <c r="B6" s="38" t="s">
        <v>157</v>
      </c>
      <c r="C6" s="39" t="s">
        <v>24</v>
      </c>
      <c r="D6" s="42"/>
      <c r="E6" s="39"/>
      <c r="F6" s="39"/>
      <c r="G6" s="40"/>
    </row>
    <row r="7" spans="1:7" ht="138" customHeight="1">
      <c r="A7" s="41" t="s">
        <v>60</v>
      </c>
      <c r="B7" s="38" t="s">
        <v>157</v>
      </c>
      <c r="C7" s="39" t="s">
        <v>121</v>
      </c>
      <c r="D7" s="53">
        <v>19265.2486</v>
      </c>
      <c r="E7" s="51"/>
      <c r="F7" s="44">
        <f>ROUND(D7*E7,0)</f>
        <v>0</v>
      </c>
      <c r="G7" s="45" t="s">
        <v>158</v>
      </c>
    </row>
    <row r="8" spans="1:7" s="23" customFormat="1" ht="30" customHeight="1">
      <c r="A8" s="41" t="s">
        <v>159</v>
      </c>
      <c r="B8" s="46" t="s">
        <v>160</v>
      </c>
      <c r="C8" s="39"/>
      <c r="D8" s="53"/>
      <c r="E8" s="48"/>
      <c r="F8" s="44"/>
      <c r="G8" s="49"/>
    </row>
    <row r="9" spans="1:7" s="23" customFormat="1" ht="30" customHeight="1">
      <c r="A9" s="41" t="s">
        <v>161</v>
      </c>
      <c r="B9" s="46" t="s">
        <v>162</v>
      </c>
      <c r="C9" s="39"/>
      <c r="D9" s="53"/>
      <c r="E9" s="48"/>
      <c r="F9" s="44"/>
      <c r="G9" s="49"/>
    </row>
    <row r="10" spans="1:7" s="23" customFormat="1" ht="122.25" customHeight="1">
      <c r="A10" s="41" t="s">
        <v>60</v>
      </c>
      <c r="B10" s="46" t="s">
        <v>163</v>
      </c>
      <c r="C10" s="39" t="s">
        <v>164</v>
      </c>
      <c r="D10" s="53">
        <v>5</v>
      </c>
      <c r="E10" s="51"/>
      <c r="F10" s="44">
        <f>ROUND(D10*E10,0)</f>
        <v>0</v>
      </c>
      <c r="G10" s="45" t="s">
        <v>165</v>
      </c>
    </row>
    <row r="11" spans="1:7" s="23" customFormat="1" ht="30" customHeight="1">
      <c r="A11" s="54" t="s">
        <v>166</v>
      </c>
      <c r="B11" s="52" t="s">
        <v>167</v>
      </c>
      <c r="C11" s="50"/>
      <c r="D11" s="55"/>
      <c r="E11" s="64"/>
      <c r="F11" s="44"/>
      <c r="G11" s="49"/>
    </row>
    <row r="12" spans="1:7" s="23" customFormat="1" ht="66" customHeight="1">
      <c r="A12" s="41" t="s">
        <v>60</v>
      </c>
      <c r="B12" s="52" t="s">
        <v>167</v>
      </c>
      <c r="C12" s="50" t="s">
        <v>164</v>
      </c>
      <c r="D12" s="55">
        <v>5</v>
      </c>
      <c r="E12" s="66"/>
      <c r="F12" s="44">
        <f>ROUND(D12*E12,0)</f>
        <v>0</v>
      </c>
      <c r="G12" s="45" t="s">
        <v>168</v>
      </c>
    </row>
    <row r="13" spans="1:7" s="23" customFormat="1" ht="30" customHeight="1">
      <c r="A13" s="54" t="s">
        <v>169</v>
      </c>
      <c r="B13" s="46" t="s">
        <v>170</v>
      </c>
      <c r="C13" s="50"/>
      <c r="D13" s="147"/>
      <c r="E13" s="48"/>
      <c r="F13" s="44"/>
      <c r="G13" s="49"/>
    </row>
    <row r="14" spans="1:7" s="23" customFormat="1" ht="111" customHeight="1">
      <c r="A14" s="41" t="s">
        <v>60</v>
      </c>
      <c r="B14" s="46" t="s">
        <v>170</v>
      </c>
      <c r="C14" s="50" t="s">
        <v>164</v>
      </c>
      <c r="D14" s="55">
        <v>52</v>
      </c>
      <c r="E14" s="66"/>
      <c r="F14" s="44">
        <f>ROUND(D14*E14,0)</f>
        <v>0</v>
      </c>
      <c r="G14" s="45" t="s">
        <v>171</v>
      </c>
    </row>
    <row r="15" spans="1:7" s="23" customFormat="1" ht="111" customHeight="1">
      <c r="A15" s="41" t="s">
        <v>64</v>
      </c>
      <c r="B15" s="46" t="s">
        <v>172</v>
      </c>
      <c r="C15" s="50" t="s">
        <v>164</v>
      </c>
      <c r="D15" s="55">
        <v>30</v>
      </c>
      <c r="E15" s="66"/>
      <c r="F15" s="44">
        <f>ROUND(D15*E15,0)</f>
        <v>0</v>
      </c>
      <c r="G15" s="45" t="s">
        <v>173</v>
      </c>
    </row>
    <row r="16" spans="1:7" s="23" customFormat="1" ht="30" customHeight="1">
      <c r="A16" s="59" t="s">
        <v>174</v>
      </c>
      <c r="B16" s="60" t="s">
        <v>175</v>
      </c>
      <c r="C16" s="61"/>
      <c r="D16" s="147"/>
      <c r="E16" s="48"/>
      <c r="F16" s="44"/>
      <c r="G16" s="49"/>
    </row>
    <row r="17" spans="1:7" s="23" customFormat="1" ht="50.25" customHeight="1">
      <c r="A17" s="41" t="s">
        <v>60</v>
      </c>
      <c r="B17" s="46" t="s">
        <v>176</v>
      </c>
      <c r="C17" s="50" t="s">
        <v>164</v>
      </c>
      <c r="D17" s="147">
        <v>40</v>
      </c>
      <c r="E17" s="51"/>
      <c r="F17" s="44">
        <f>ROUND(D17*E17,0)</f>
        <v>0</v>
      </c>
      <c r="G17" s="148" t="s">
        <v>177</v>
      </c>
    </row>
    <row r="18" spans="1:7" s="23" customFormat="1" ht="49.5" customHeight="1">
      <c r="A18" s="41" t="s">
        <v>66</v>
      </c>
      <c r="B18" s="52" t="s">
        <v>178</v>
      </c>
      <c r="C18" s="149" t="s">
        <v>179</v>
      </c>
      <c r="D18" s="147">
        <v>7</v>
      </c>
      <c r="E18" s="51"/>
      <c r="F18" s="44">
        <f>ROUND(D18*E18,0)</f>
        <v>0</v>
      </c>
      <c r="G18" s="148" t="s">
        <v>180</v>
      </c>
    </row>
    <row r="19" spans="1:7" s="23" customFormat="1" ht="30" customHeight="1">
      <c r="A19" s="41" t="s">
        <v>181</v>
      </c>
      <c r="B19" s="62" t="s">
        <v>182</v>
      </c>
      <c r="C19" s="63"/>
      <c r="D19" s="55"/>
      <c r="E19" s="64"/>
      <c r="F19" s="44"/>
      <c r="G19" s="49"/>
    </row>
    <row r="20" spans="1:7" s="23" customFormat="1" ht="30" customHeight="1">
      <c r="A20" s="41" t="s">
        <v>183</v>
      </c>
      <c r="B20" s="65" t="s">
        <v>184</v>
      </c>
      <c r="C20" s="50"/>
      <c r="D20" s="55"/>
      <c r="E20" s="64"/>
      <c r="F20" s="44"/>
      <c r="G20" s="49"/>
    </row>
    <row r="21" spans="1:7" s="23" customFormat="1" ht="93" customHeight="1">
      <c r="A21" s="41" t="s">
        <v>60</v>
      </c>
      <c r="B21" s="65" t="s">
        <v>184</v>
      </c>
      <c r="C21" s="50" t="s">
        <v>85</v>
      </c>
      <c r="D21" s="55">
        <v>9687.2</v>
      </c>
      <c r="E21" s="66"/>
      <c r="F21" s="44">
        <f>ROUND(D21*E21,0)</f>
        <v>0</v>
      </c>
      <c r="G21" s="45" t="s">
        <v>185</v>
      </c>
    </row>
    <row r="22" spans="1:7" s="23" customFormat="1" ht="81.75" customHeight="1">
      <c r="A22" s="41" t="s">
        <v>64</v>
      </c>
      <c r="B22" s="65" t="s">
        <v>186</v>
      </c>
      <c r="C22" s="50" t="s">
        <v>85</v>
      </c>
      <c r="D22" s="55">
        <v>371.3</v>
      </c>
      <c r="E22" s="66"/>
      <c r="F22" s="44">
        <f>ROUND(D22*E22,0)</f>
        <v>0</v>
      </c>
      <c r="G22" s="45" t="s">
        <v>187</v>
      </c>
    </row>
    <row r="23" spans="1:7" s="23" customFormat="1" ht="30" customHeight="1">
      <c r="A23" s="41" t="s">
        <v>188</v>
      </c>
      <c r="B23" s="65" t="s">
        <v>189</v>
      </c>
      <c r="C23" s="50"/>
      <c r="D23" s="55"/>
      <c r="E23" s="64"/>
      <c r="F23" s="44"/>
      <c r="G23" s="49"/>
    </row>
    <row r="24" spans="1:7" s="23" customFormat="1" ht="71.25" customHeight="1">
      <c r="A24" s="41" t="s">
        <v>60</v>
      </c>
      <c r="B24" s="67" t="s">
        <v>190</v>
      </c>
      <c r="C24" s="50" t="s">
        <v>164</v>
      </c>
      <c r="D24" s="55">
        <v>454</v>
      </c>
      <c r="E24" s="66"/>
      <c r="F24" s="44">
        <f>ROUND(D24*E24,0)</f>
        <v>0</v>
      </c>
      <c r="G24" s="45" t="s">
        <v>191</v>
      </c>
    </row>
    <row r="25" spans="1:7" s="23" customFormat="1" ht="64.5" customHeight="1">
      <c r="A25" s="41" t="s">
        <v>64</v>
      </c>
      <c r="B25" s="67" t="s">
        <v>192</v>
      </c>
      <c r="C25" s="50" t="s">
        <v>164</v>
      </c>
      <c r="D25" s="55">
        <v>94</v>
      </c>
      <c r="E25" s="66"/>
      <c r="F25" s="44">
        <f>ROUND(D25*E25,0)</f>
        <v>0</v>
      </c>
      <c r="G25" s="45" t="s">
        <v>191</v>
      </c>
    </row>
    <row r="26" spans="1:7" s="23" customFormat="1" ht="30" customHeight="1">
      <c r="A26" s="41" t="s">
        <v>193</v>
      </c>
      <c r="B26" s="67" t="s">
        <v>194</v>
      </c>
      <c r="C26" s="50"/>
      <c r="D26" s="55"/>
      <c r="E26" s="64"/>
      <c r="F26" s="44"/>
      <c r="G26" s="49"/>
    </row>
    <row r="27" spans="1:7" s="23" customFormat="1" ht="51.75" customHeight="1">
      <c r="A27" s="41" t="s">
        <v>60</v>
      </c>
      <c r="B27" s="67" t="s">
        <v>194</v>
      </c>
      <c r="C27" s="50" t="s">
        <v>85</v>
      </c>
      <c r="D27" s="55">
        <v>679</v>
      </c>
      <c r="E27" s="66"/>
      <c r="F27" s="44">
        <f>ROUND(D27*E27,0)</f>
        <v>0</v>
      </c>
      <c r="G27" s="45" t="s">
        <v>195</v>
      </c>
    </row>
    <row r="28" spans="1:7" ht="30" customHeight="1">
      <c r="A28" s="68" t="s">
        <v>196</v>
      </c>
      <c r="B28" s="69"/>
      <c r="C28" s="69"/>
      <c r="D28" s="69"/>
      <c r="E28" s="69"/>
      <c r="F28" s="70">
        <f>SUM(F5:F27)</f>
        <v>0</v>
      </c>
      <c r="G28" s="71"/>
    </row>
    <row r="29" spans="1:6" ht="24" customHeight="1">
      <c r="A29" s="72"/>
      <c r="B29" s="72"/>
      <c r="C29" s="72"/>
      <c r="D29" s="72"/>
      <c r="E29" s="73"/>
      <c r="F29" s="73"/>
    </row>
    <row r="31" ht="15.75">
      <c r="B31" s="24" t="s">
        <v>151</v>
      </c>
    </row>
  </sheetData>
  <sheetProtection password="C59D" sheet="1" objects="1" selectLockedCells="1"/>
  <protectedRanges>
    <protectedRange sqref="E11:E20" name="区域1"/>
    <protectedRange sqref="E13" name="区域1_2"/>
    <protectedRange sqref="E16" name="区域1_3"/>
    <protectedRange sqref="E17" name="区域1_3_1"/>
  </protectedRanges>
  <mergeCells count="4">
    <mergeCell ref="A1:G1"/>
    <mergeCell ref="A2:G2"/>
    <mergeCell ref="A3:G3"/>
    <mergeCell ref="A28:B28"/>
  </mergeCells>
  <printOptions horizontalCentered="1"/>
  <pageMargins left="0" right="0" top="1" bottom="1" header="0.5" footer="0.5"/>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D18"/>
  <sheetViews>
    <sheetView view="pageBreakPreview" zoomScaleSheetLayoutView="100" workbookViewId="0" topLeftCell="A1">
      <selection activeCell="F13" sqref="F13"/>
    </sheetView>
  </sheetViews>
  <sheetFormatPr defaultColWidth="8.75390625" defaultRowHeight="14.25"/>
  <cols>
    <col min="1" max="1" width="6.625" style="1" customWidth="1"/>
    <col min="2" max="2" width="13.00390625" style="1" customWidth="1"/>
    <col min="3" max="3" width="38.375" style="1" customWidth="1"/>
    <col min="4" max="4" width="22.75390625" style="1" customWidth="1"/>
    <col min="5" max="5" width="11.25390625" style="2" customWidth="1"/>
    <col min="6" max="16384" width="8.75390625" style="2" customWidth="1"/>
  </cols>
  <sheetData>
    <row r="1" spans="1:4" ht="36" customHeight="1">
      <c r="A1" s="141" t="s">
        <v>197</v>
      </c>
      <c r="B1" s="3"/>
      <c r="C1" s="3"/>
      <c r="D1" s="3"/>
    </row>
    <row r="2" spans="1:4" ht="30" customHeight="1">
      <c r="A2" s="4" t="s">
        <v>14</v>
      </c>
      <c r="B2" s="5"/>
      <c r="C2" s="5"/>
      <c r="D2" s="5"/>
    </row>
    <row r="3" spans="1:4" ht="30" customHeight="1">
      <c r="A3" s="142" t="s">
        <v>6</v>
      </c>
      <c r="B3" s="143" t="s">
        <v>198</v>
      </c>
      <c r="C3" s="143" t="s">
        <v>199</v>
      </c>
      <c r="D3" s="144" t="s">
        <v>200</v>
      </c>
    </row>
    <row r="4" spans="1:4" ht="30" customHeight="1">
      <c r="A4" s="9">
        <v>1</v>
      </c>
      <c r="B4" s="10">
        <v>100</v>
      </c>
      <c r="C4" s="10" t="s">
        <v>201</v>
      </c>
      <c r="D4" s="11">
        <f>'港城大道100章 '!F17</f>
        <v>0</v>
      </c>
    </row>
    <row r="5" spans="1:4" ht="30" customHeight="1">
      <c r="A5" s="9">
        <v>2</v>
      </c>
      <c r="B5" s="10">
        <v>200</v>
      </c>
      <c r="C5" s="10" t="s">
        <v>202</v>
      </c>
      <c r="D5" s="11">
        <f>'港城大道200章 '!F18</f>
        <v>0</v>
      </c>
    </row>
    <row r="6" spans="1:4" ht="30" customHeight="1">
      <c r="A6" s="9">
        <v>3</v>
      </c>
      <c r="B6" s="10">
        <v>300</v>
      </c>
      <c r="C6" s="145" t="s">
        <v>203</v>
      </c>
      <c r="D6" s="11">
        <f>'港城大道300章'!F35</f>
        <v>0</v>
      </c>
    </row>
    <row r="7" spans="1:4" ht="30" customHeight="1">
      <c r="A7" s="9">
        <v>4</v>
      </c>
      <c r="B7" s="10">
        <v>400</v>
      </c>
      <c r="C7" s="12" t="s">
        <v>204</v>
      </c>
      <c r="D7" s="11">
        <v>0</v>
      </c>
    </row>
    <row r="8" spans="1:4" ht="30" customHeight="1">
      <c r="A8" s="9">
        <v>5</v>
      </c>
      <c r="B8" s="10">
        <v>500</v>
      </c>
      <c r="C8" s="12" t="s">
        <v>205</v>
      </c>
      <c r="D8" s="11">
        <v>0</v>
      </c>
    </row>
    <row r="9" spans="1:4" ht="30" customHeight="1">
      <c r="A9" s="9">
        <v>6</v>
      </c>
      <c r="B9" s="10">
        <v>600</v>
      </c>
      <c r="C9" s="10" t="s">
        <v>206</v>
      </c>
      <c r="D9" s="11">
        <f>'港城大道600章'!F28</f>
        <v>0</v>
      </c>
    </row>
    <row r="10" spans="1:4" ht="30" customHeight="1">
      <c r="A10" s="9">
        <v>7</v>
      </c>
      <c r="B10" s="10">
        <v>700</v>
      </c>
      <c r="C10" s="12" t="s">
        <v>207</v>
      </c>
      <c r="D10" s="11">
        <v>0</v>
      </c>
    </row>
    <row r="11" spans="1:4" ht="30" customHeight="1">
      <c r="A11" s="9">
        <v>8</v>
      </c>
      <c r="B11" s="13" t="s">
        <v>208</v>
      </c>
      <c r="C11" s="13"/>
      <c r="D11" s="11">
        <f>SUM(D4:D10)</f>
        <v>0</v>
      </c>
    </row>
    <row r="12" spans="1:4" ht="30" customHeight="1">
      <c r="A12" s="9">
        <v>9</v>
      </c>
      <c r="B12" s="14" t="s">
        <v>209</v>
      </c>
      <c r="C12" s="14"/>
      <c r="D12" s="11">
        <v>0</v>
      </c>
    </row>
    <row r="13" spans="1:4" ht="30" customHeight="1">
      <c r="A13" s="9">
        <v>10</v>
      </c>
      <c r="B13" s="14" t="s">
        <v>210</v>
      </c>
      <c r="C13" s="14"/>
      <c r="D13" s="11">
        <f>'港城大道100章 '!F8</f>
        <v>0</v>
      </c>
    </row>
    <row r="14" spans="1:4" ht="30" customHeight="1">
      <c r="A14" s="9">
        <v>11</v>
      </c>
      <c r="B14" s="14" t="s">
        <v>211</v>
      </c>
      <c r="C14" s="14"/>
      <c r="D14" s="11">
        <f>D11-D12-D13</f>
        <v>0</v>
      </c>
    </row>
    <row r="15" spans="1:4" ht="30" customHeight="1">
      <c r="A15" s="9">
        <v>12</v>
      </c>
      <c r="B15" s="15" t="s">
        <v>212</v>
      </c>
      <c r="C15" s="14"/>
      <c r="D15" s="11">
        <f>D14*0/100</f>
        <v>0</v>
      </c>
    </row>
    <row r="16" spans="1:4" ht="30" customHeight="1">
      <c r="A16" s="16">
        <v>13</v>
      </c>
      <c r="B16" s="17" t="s">
        <v>213</v>
      </c>
      <c r="C16" s="18"/>
      <c r="D16" s="19">
        <f>D11+D15</f>
        <v>0</v>
      </c>
    </row>
    <row r="17" spans="1:4" ht="33" customHeight="1">
      <c r="A17" s="20"/>
      <c r="B17" s="21"/>
      <c r="C17" s="21"/>
      <c r="D17" s="22"/>
    </row>
    <row r="18" spans="1:4" ht="33" customHeight="1">
      <c r="A18" s="20"/>
      <c r="B18" s="21"/>
      <c r="C18" s="21"/>
      <c r="D18" s="22"/>
    </row>
    <row r="19" ht="13.5" customHeight="1"/>
  </sheetData>
  <sheetProtection password="C59D" sheet="1" objects="1" selectLockedCells="1"/>
  <mergeCells count="10">
    <mergeCell ref="A1:D1"/>
    <mergeCell ref="A2:D2"/>
    <mergeCell ref="B11:C11"/>
    <mergeCell ref="B12:C12"/>
    <mergeCell ref="B13:C13"/>
    <mergeCell ref="B14:C14"/>
    <mergeCell ref="B15:C15"/>
    <mergeCell ref="B16:C16"/>
    <mergeCell ref="B17:C17"/>
    <mergeCell ref="B18:C18"/>
  </mergeCells>
  <printOptions horizontalCentered="1"/>
  <pageMargins left="0.6298611111111111" right="0.7513888888888889" top="0.9798611111111111" bottom="0.9798611111111111"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7"/>
  <sheetViews>
    <sheetView view="pageBreakPreview" zoomScaleSheetLayoutView="100" workbookViewId="0" topLeftCell="A1">
      <selection activeCell="E12" sqref="E12"/>
    </sheetView>
  </sheetViews>
  <sheetFormatPr defaultColWidth="9.00390625" defaultRowHeight="14.25"/>
  <cols>
    <col min="1" max="1" width="6.75390625" style="114" customWidth="1"/>
    <col min="2" max="2" width="26.25390625" style="114" customWidth="1"/>
    <col min="3" max="3" width="5.75390625" style="114" customWidth="1"/>
    <col min="4" max="4" width="6.875" style="114" customWidth="1"/>
    <col min="5" max="5" width="10.25390625" style="115" customWidth="1"/>
    <col min="6" max="6" width="11.375" style="116" customWidth="1"/>
    <col min="7" max="7" width="25.25390625" style="116" customWidth="1"/>
    <col min="8" max="8" width="9.00390625" style="116" customWidth="1"/>
    <col min="9" max="9" width="12.625" style="116" bestFit="1" customWidth="1"/>
    <col min="10" max="16384" width="9.00390625" style="116" customWidth="1"/>
  </cols>
  <sheetData>
    <row r="1" spans="1:7" ht="36" customHeight="1">
      <c r="A1" s="90" t="s">
        <v>13</v>
      </c>
      <c r="B1" s="90"/>
      <c r="C1" s="90"/>
      <c r="D1" s="90"/>
      <c r="E1" s="90"/>
      <c r="F1" s="90"/>
      <c r="G1" s="90"/>
    </row>
    <row r="2" spans="1:7" ht="30" customHeight="1">
      <c r="A2" s="117" t="s">
        <v>214</v>
      </c>
      <c r="B2" s="117"/>
      <c r="C2" s="117"/>
      <c r="D2" s="117"/>
      <c r="E2" s="117"/>
      <c r="F2" s="117"/>
      <c r="G2" s="117"/>
    </row>
    <row r="3" spans="1:7" ht="30" customHeight="1">
      <c r="A3" s="118" t="s">
        <v>15</v>
      </c>
      <c r="B3" s="119"/>
      <c r="C3" s="119"/>
      <c r="D3" s="119"/>
      <c r="E3" s="119"/>
      <c r="F3" s="119"/>
      <c r="G3" s="120"/>
    </row>
    <row r="4" spans="1:7" ht="30" customHeight="1">
      <c r="A4" s="95" t="s">
        <v>16</v>
      </c>
      <c r="B4" s="35" t="s">
        <v>17</v>
      </c>
      <c r="C4" s="35" t="s">
        <v>18</v>
      </c>
      <c r="D4" s="35" t="s">
        <v>19</v>
      </c>
      <c r="E4" s="34" t="s">
        <v>20</v>
      </c>
      <c r="F4" s="35" t="s">
        <v>154</v>
      </c>
      <c r="G4" s="121" t="s">
        <v>9</v>
      </c>
    </row>
    <row r="5" spans="1:7" ht="30" customHeight="1">
      <c r="A5" s="122" t="s">
        <v>22</v>
      </c>
      <c r="B5" s="123" t="s">
        <v>23</v>
      </c>
      <c r="C5" s="124" t="s">
        <v>24</v>
      </c>
      <c r="D5" s="125"/>
      <c r="E5" s="126"/>
      <c r="F5" s="127"/>
      <c r="G5" s="128"/>
    </row>
    <row r="6" spans="1:7" ht="63" customHeight="1">
      <c r="A6" s="122" t="s">
        <v>25</v>
      </c>
      <c r="B6" s="123" t="s">
        <v>26</v>
      </c>
      <c r="C6" s="129" t="s">
        <v>27</v>
      </c>
      <c r="D6" s="125">
        <v>1</v>
      </c>
      <c r="E6" s="130"/>
      <c r="F6" s="126">
        <f>ROUND(D6*E6,0)</f>
        <v>0</v>
      </c>
      <c r="G6" s="131" t="s">
        <v>215</v>
      </c>
    </row>
    <row r="7" spans="1:7" ht="51" customHeight="1">
      <c r="A7" s="122" t="s">
        <v>29</v>
      </c>
      <c r="B7" s="123" t="s">
        <v>216</v>
      </c>
      <c r="C7" s="129" t="s">
        <v>27</v>
      </c>
      <c r="D7" s="125">
        <v>1</v>
      </c>
      <c r="E7" s="130"/>
      <c r="F7" s="126">
        <f>ROUND(D7*E7,0)</f>
        <v>0</v>
      </c>
      <c r="G7" s="132" t="s">
        <v>217</v>
      </c>
    </row>
    <row r="8" spans="1:7" ht="54" customHeight="1">
      <c r="A8" s="122" t="s">
        <v>32</v>
      </c>
      <c r="B8" s="123" t="s">
        <v>33</v>
      </c>
      <c r="C8" s="129" t="s">
        <v>27</v>
      </c>
      <c r="D8" s="125">
        <v>1</v>
      </c>
      <c r="E8" s="126">
        <f>ROUND('海景大道汇总表'!D11*1.5/100,0)</f>
        <v>0</v>
      </c>
      <c r="F8" s="126">
        <f>ROUND(D8*E8,0)</f>
        <v>0</v>
      </c>
      <c r="G8" s="131" t="s">
        <v>218</v>
      </c>
    </row>
    <row r="9" spans="1:7" ht="30" customHeight="1">
      <c r="A9" s="122" t="s">
        <v>35</v>
      </c>
      <c r="B9" s="123" t="s">
        <v>36</v>
      </c>
      <c r="C9" s="124" t="s">
        <v>24</v>
      </c>
      <c r="D9" s="125"/>
      <c r="E9" s="126"/>
      <c r="F9" s="126"/>
      <c r="G9" s="131"/>
    </row>
    <row r="10" spans="1:7" ht="78" customHeight="1">
      <c r="A10" s="122" t="s">
        <v>37</v>
      </c>
      <c r="B10" s="123" t="s">
        <v>38</v>
      </c>
      <c r="C10" s="129" t="s">
        <v>27</v>
      </c>
      <c r="D10" s="133">
        <v>1</v>
      </c>
      <c r="E10" s="130"/>
      <c r="F10" s="126">
        <f>ROUND(D10*E10,0)</f>
        <v>0</v>
      </c>
      <c r="G10" s="131" t="s">
        <v>219</v>
      </c>
    </row>
    <row r="11" spans="1:7" s="113" customFormat="1" ht="138" customHeight="1">
      <c r="A11" s="122" t="s">
        <v>40</v>
      </c>
      <c r="B11" s="123" t="s">
        <v>41</v>
      </c>
      <c r="C11" s="129" t="s">
        <v>27</v>
      </c>
      <c r="D11" s="133">
        <v>1</v>
      </c>
      <c r="E11" s="134"/>
      <c r="F11" s="126">
        <f>ROUND(D11*E11,0)</f>
        <v>0</v>
      </c>
      <c r="G11" s="131" t="s">
        <v>42</v>
      </c>
    </row>
    <row r="12" spans="1:7" ht="49.5" customHeight="1">
      <c r="A12" s="122" t="s">
        <v>43</v>
      </c>
      <c r="B12" s="123" t="s">
        <v>44</v>
      </c>
      <c r="C12" s="129" t="s">
        <v>27</v>
      </c>
      <c r="D12" s="125">
        <v>1</v>
      </c>
      <c r="E12" s="130"/>
      <c r="F12" s="126">
        <f>ROUND(D12*E12,0)</f>
        <v>0</v>
      </c>
      <c r="G12" s="131" t="s">
        <v>220</v>
      </c>
    </row>
    <row r="13" spans="1:7" ht="51" customHeight="1">
      <c r="A13" s="122" t="s">
        <v>46</v>
      </c>
      <c r="B13" s="123" t="s">
        <v>47</v>
      </c>
      <c r="C13" s="129" t="s">
        <v>27</v>
      </c>
      <c r="D13" s="125">
        <v>1</v>
      </c>
      <c r="E13" s="130"/>
      <c r="F13" s="126">
        <f>ROUND(D13*E13,0)</f>
        <v>0</v>
      </c>
      <c r="G13" s="131" t="s">
        <v>221</v>
      </c>
    </row>
    <row r="14" spans="1:7" ht="63.75" customHeight="1">
      <c r="A14" s="122" t="s">
        <v>49</v>
      </c>
      <c r="B14" s="123" t="s">
        <v>50</v>
      </c>
      <c r="C14" s="129" t="s">
        <v>27</v>
      </c>
      <c r="D14" s="125">
        <v>1</v>
      </c>
      <c r="E14" s="130"/>
      <c r="F14" s="126">
        <f>ROUND(D14*E14,0)</f>
        <v>0</v>
      </c>
      <c r="G14" s="131" t="s">
        <v>222</v>
      </c>
    </row>
    <row r="15" spans="1:7" ht="30" customHeight="1">
      <c r="A15" s="122" t="s">
        <v>52</v>
      </c>
      <c r="B15" s="123" t="s">
        <v>53</v>
      </c>
      <c r="C15" s="124" t="s">
        <v>24</v>
      </c>
      <c r="D15" s="125"/>
      <c r="E15" s="126"/>
      <c r="F15" s="126"/>
      <c r="G15" s="131"/>
    </row>
    <row r="16" spans="1:7" ht="153" customHeight="1">
      <c r="A16" s="122" t="s">
        <v>54</v>
      </c>
      <c r="B16" s="123" t="s">
        <v>53</v>
      </c>
      <c r="C16" s="129" t="s">
        <v>27</v>
      </c>
      <c r="D16" s="125">
        <v>1</v>
      </c>
      <c r="E16" s="130"/>
      <c r="F16" s="126">
        <f>ROUND(D16*E16,0)</f>
        <v>0</v>
      </c>
      <c r="G16" s="131" t="s">
        <v>55</v>
      </c>
    </row>
    <row r="17" spans="1:7" ht="30" customHeight="1">
      <c r="A17" s="135" t="s">
        <v>56</v>
      </c>
      <c r="B17" s="136"/>
      <c r="C17" s="137"/>
      <c r="D17" s="137"/>
      <c r="E17" s="138"/>
      <c r="F17" s="139">
        <f>SUM(F5:F16)</f>
        <v>0</v>
      </c>
      <c r="G17" s="140"/>
    </row>
  </sheetData>
  <sheetProtection password="C59D" sheet="1" objects="1" selectLockedCells="1"/>
  <protectedRanges>
    <protectedRange sqref="E5 E6 E8:E16 E7" name="区域1_3"/>
  </protectedRanges>
  <mergeCells count="3">
    <mergeCell ref="A1:G1"/>
    <mergeCell ref="A2:G2"/>
    <mergeCell ref="A3:G3"/>
  </mergeCells>
  <printOptions horizontalCentered="1"/>
  <pageMargins left="0" right="0" top="1" bottom="1" header="0.5" footer="0.5"/>
  <pageSetup horizontalDpi="600" verticalDpi="600" orientation="portrait" paperSize="9" scale="96"/>
</worksheet>
</file>

<file path=xl/worksheets/sheet9.xml><?xml version="1.0" encoding="utf-8"?>
<worksheet xmlns="http://schemas.openxmlformats.org/spreadsheetml/2006/main" xmlns:r="http://schemas.openxmlformats.org/officeDocument/2006/relationships">
  <dimension ref="A1:G23"/>
  <sheetViews>
    <sheetView view="pageBreakPreview" zoomScaleSheetLayoutView="100" workbookViewId="0" topLeftCell="A1">
      <selection activeCell="E9" sqref="E9"/>
    </sheetView>
  </sheetViews>
  <sheetFormatPr defaultColWidth="8.75390625" defaultRowHeight="14.25"/>
  <cols>
    <col min="1" max="1" width="6.75390625" style="24" customWidth="1"/>
    <col min="2" max="2" width="24.25390625" style="24" customWidth="1"/>
    <col min="3" max="3" width="5.75390625" style="24" customWidth="1"/>
    <col min="4" max="4" width="11.00390625" style="24" customWidth="1"/>
    <col min="5" max="5" width="10.50390625" style="89" customWidth="1"/>
    <col min="6" max="6" width="11.375" style="25" customWidth="1"/>
    <col min="7" max="7" width="25.25390625" style="25" customWidth="1"/>
    <col min="8" max="16384" width="8.75390625" style="25" customWidth="1"/>
  </cols>
  <sheetData>
    <row r="1" spans="1:7" ht="36" customHeight="1">
      <c r="A1" s="90" t="s">
        <v>13</v>
      </c>
      <c r="B1" s="90"/>
      <c r="C1" s="90"/>
      <c r="D1" s="90"/>
      <c r="E1" s="90"/>
      <c r="F1" s="90"/>
      <c r="G1" s="90"/>
    </row>
    <row r="2" spans="1:7" ht="30" customHeight="1">
      <c r="A2" s="91" t="s">
        <v>214</v>
      </c>
      <c r="B2" s="91"/>
      <c r="C2" s="91"/>
      <c r="D2" s="91"/>
      <c r="E2" s="91"/>
      <c r="F2" s="91"/>
      <c r="G2" s="91"/>
    </row>
    <row r="3" spans="1:7" ht="30" customHeight="1">
      <c r="A3" s="92" t="s">
        <v>57</v>
      </c>
      <c r="B3" s="93"/>
      <c r="C3" s="93"/>
      <c r="D3" s="93"/>
      <c r="E3" s="93"/>
      <c r="F3" s="93"/>
      <c r="G3" s="94"/>
    </row>
    <row r="4" spans="1:7" ht="30" customHeight="1">
      <c r="A4" s="95" t="s">
        <v>16</v>
      </c>
      <c r="B4" s="35" t="s">
        <v>17</v>
      </c>
      <c r="C4" s="35" t="s">
        <v>18</v>
      </c>
      <c r="D4" s="35" t="s">
        <v>19</v>
      </c>
      <c r="E4" s="96" t="s">
        <v>20</v>
      </c>
      <c r="F4" s="35" t="s">
        <v>154</v>
      </c>
      <c r="G4" s="36" t="s">
        <v>9</v>
      </c>
    </row>
    <row r="5" spans="1:7" ht="30" customHeight="1">
      <c r="A5" s="97">
        <v>202</v>
      </c>
      <c r="B5" s="98" t="s">
        <v>223</v>
      </c>
      <c r="C5" s="35"/>
      <c r="D5" s="35"/>
      <c r="E5" s="96"/>
      <c r="F5" s="35"/>
      <c r="G5" s="99"/>
    </row>
    <row r="6" spans="1:7" ht="30" customHeight="1">
      <c r="A6" s="97" t="s">
        <v>224</v>
      </c>
      <c r="B6" s="98" t="s">
        <v>225</v>
      </c>
      <c r="C6" s="76"/>
      <c r="D6" s="76"/>
      <c r="E6" s="82"/>
      <c r="F6" s="76"/>
      <c r="G6" s="99"/>
    </row>
    <row r="7" spans="1:7" ht="228.75" customHeight="1">
      <c r="A7" s="100" t="s">
        <v>60</v>
      </c>
      <c r="B7" s="98" t="s">
        <v>226</v>
      </c>
      <c r="C7" s="76" t="s">
        <v>85</v>
      </c>
      <c r="D7" s="76">
        <v>1151</v>
      </c>
      <c r="E7" s="43"/>
      <c r="F7" s="101">
        <f>ROUND(E7*D7,0)</f>
        <v>0</v>
      </c>
      <c r="G7" s="45" t="s">
        <v>227</v>
      </c>
    </row>
    <row r="8" spans="1:7" ht="30" customHeight="1">
      <c r="A8" s="100" t="s">
        <v>58</v>
      </c>
      <c r="B8" s="102" t="s">
        <v>59</v>
      </c>
      <c r="C8" s="103"/>
      <c r="D8" s="104"/>
      <c r="E8" s="105"/>
      <c r="F8" s="106"/>
      <c r="G8" s="99"/>
    </row>
    <row r="9" spans="1:7" ht="90" customHeight="1">
      <c r="A9" s="100" t="s">
        <v>60</v>
      </c>
      <c r="B9" s="52" t="s">
        <v>228</v>
      </c>
      <c r="C9" s="50" t="s">
        <v>62</v>
      </c>
      <c r="D9" s="48">
        <f>220617.13*0.04+220617.13*0.07</f>
        <v>24267.8843</v>
      </c>
      <c r="E9" s="51"/>
      <c r="F9" s="101">
        <f aca="true" t="shared" si="0" ref="F9:F14">ROUND(E9*D9,0)</f>
        <v>0</v>
      </c>
      <c r="G9" s="45" t="s">
        <v>70</v>
      </c>
    </row>
    <row r="10" spans="1:7" ht="99" customHeight="1">
      <c r="A10" s="59" t="s">
        <v>64</v>
      </c>
      <c r="B10" s="107" t="s">
        <v>229</v>
      </c>
      <c r="C10" s="50" t="s">
        <v>62</v>
      </c>
      <c r="D10" s="48">
        <v>44.31</v>
      </c>
      <c r="E10" s="51"/>
      <c r="F10" s="101">
        <f t="shared" si="0"/>
        <v>0</v>
      </c>
      <c r="G10" s="45" t="s">
        <v>63</v>
      </c>
    </row>
    <row r="11" spans="1:7" ht="90" customHeight="1">
      <c r="A11" s="59" t="s">
        <v>66</v>
      </c>
      <c r="B11" s="107" t="s">
        <v>230</v>
      </c>
      <c r="C11" s="61" t="s">
        <v>62</v>
      </c>
      <c r="D11" s="53">
        <v>2977.76</v>
      </c>
      <c r="E11" s="51"/>
      <c r="F11" s="101">
        <f t="shared" si="0"/>
        <v>0</v>
      </c>
      <c r="G11" s="45" t="s">
        <v>73</v>
      </c>
    </row>
    <row r="12" spans="1:7" ht="88.5" customHeight="1">
      <c r="A12" s="100" t="s">
        <v>81</v>
      </c>
      <c r="B12" s="108" t="s">
        <v>231</v>
      </c>
      <c r="C12" s="61" t="s">
        <v>62</v>
      </c>
      <c r="D12" s="53">
        <f>4183.56+204*0.18</f>
        <v>4220.280000000001</v>
      </c>
      <c r="E12" s="51"/>
      <c r="F12" s="101">
        <f t="shared" si="0"/>
        <v>0</v>
      </c>
      <c r="G12" s="45" t="s">
        <v>70</v>
      </c>
    </row>
    <row r="13" spans="1:7" ht="83.25" customHeight="1">
      <c r="A13" s="100" t="s">
        <v>232</v>
      </c>
      <c r="B13" s="108" t="s">
        <v>233</v>
      </c>
      <c r="C13" s="61" t="s">
        <v>62</v>
      </c>
      <c r="D13" s="53">
        <f>220617.13*0.18</f>
        <v>39711.083399999996</v>
      </c>
      <c r="E13" s="51"/>
      <c r="F13" s="101">
        <f t="shared" si="0"/>
        <v>0</v>
      </c>
      <c r="G13" s="45" t="s">
        <v>73</v>
      </c>
    </row>
    <row r="14" spans="1:7" ht="85.5" customHeight="1">
      <c r="A14" s="59" t="s">
        <v>71</v>
      </c>
      <c r="B14" s="108" t="s">
        <v>234</v>
      </c>
      <c r="C14" s="61" t="s">
        <v>62</v>
      </c>
      <c r="D14" s="53">
        <f>10634*0.2</f>
        <v>2126.8</v>
      </c>
      <c r="E14" s="51"/>
      <c r="F14" s="101">
        <f t="shared" si="0"/>
        <v>0</v>
      </c>
      <c r="G14" s="45" t="s">
        <v>73</v>
      </c>
    </row>
    <row r="15" spans="1:7" ht="30" customHeight="1">
      <c r="A15" s="59" t="s">
        <v>74</v>
      </c>
      <c r="B15" s="107" t="s">
        <v>75</v>
      </c>
      <c r="C15" s="61"/>
      <c r="D15" s="53"/>
      <c r="E15" s="48"/>
      <c r="F15" s="101"/>
      <c r="G15" s="99"/>
    </row>
    <row r="16" spans="1:7" ht="76.5" customHeight="1">
      <c r="A16" s="59" t="s">
        <v>64</v>
      </c>
      <c r="B16" s="107" t="s">
        <v>76</v>
      </c>
      <c r="C16" s="61" t="s">
        <v>62</v>
      </c>
      <c r="D16" s="53">
        <f>7697.27*0.15*0.35</f>
        <v>404.106675</v>
      </c>
      <c r="E16" s="51"/>
      <c r="F16" s="101">
        <f>ROUND(E16*D16,0)</f>
        <v>0</v>
      </c>
      <c r="G16" s="45" t="s">
        <v>73</v>
      </c>
    </row>
    <row r="17" spans="1:7" ht="81" customHeight="1">
      <c r="A17" s="59" t="s">
        <v>235</v>
      </c>
      <c r="B17" s="107" t="s">
        <v>77</v>
      </c>
      <c r="C17" s="61" t="s">
        <v>62</v>
      </c>
      <c r="D17" s="53">
        <f>16942.03*0.06</f>
        <v>1016.5217999999999</v>
      </c>
      <c r="E17" s="51"/>
      <c r="F17" s="101">
        <f>ROUND(E17*D17,0)</f>
        <v>0</v>
      </c>
      <c r="G17" s="45" t="s">
        <v>73</v>
      </c>
    </row>
    <row r="18" spans="1:7" ht="81" customHeight="1">
      <c r="A18" s="59" t="s">
        <v>236</v>
      </c>
      <c r="B18" s="107" t="s">
        <v>237</v>
      </c>
      <c r="C18" s="61" t="s">
        <v>62</v>
      </c>
      <c r="D18" s="53">
        <f>8144*0.16*0.35+3635*0.13*0.35</f>
        <v>621.4565</v>
      </c>
      <c r="E18" s="51"/>
      <c r="F18" s="101">
        <f>ROUND(E18*D18,0)</f>
        <v>0</v>
      </c>
      <c r="G18" s="45" t="s">
        <v>238</v>
      </c>
    </row>
    <row r="19" spans="1:7" ht="30" customHeight="1">
      <c r="A19" s="100">
        <v>205</v>
      </c>
      <c r="B19" s="107" t="s">
        <v>239</v>
      </c>
      <c r="C19" s="50"/>
      <c r="D19" s="104"/>
      <c r="E19" s="109"/>
      <c r="F19" s="101"/>
      <c r="G19" s="99"/>
    </row>
    <row r="20" spans="1:7" ht="30" customHeight="1">
      <c r="A20" s="100" t="s">
        <v>79</v>
      </c>
      <c r="B20" s="107" t="s">
        <v>240</v>
      </c>
      <c r="C20" s="61" t="s">
        <v>24</v>
      </c>
      <c r="D20" s="110"/>
      <c r="E20" s="109"/>
      <c r="F20" s="101"/>
      <c r="G20" s="99"/>
    </row>
    <row r="21" spans="1:7" ht="30" customHeight="1">
      <c r="A21" s="100" t="s">
        <v>81</v>
      </c>
      <c r="B21" s="102" t="s">
        <v>82</v>
      </c>
      <c r="C21" s="61" t="s">
        <v>24</v>
      </c>
      <c r="D21" s="63"/>
      <c r="E21" s="109"/>
      <c r="F21" s="101"/>
      <c r="G21" s="99"/>
    </row>
    <row r="22" spans="1:7" ht="108" customHeight="1">
      <c r="A22" s="100" t="s">
        <v>83</v>
      </c>
      <c r="B22" s="107" t="s">
        <v>241</v>
      </c>
      <c r="C22" s="61" t="s">
        <v>85</v>
      </c>
      <c r="D22" s="104">
        <v>1817</v>
      </c>
      <c r="E22" s="51"/>
      <c r="F22" s="101">
        <f>ROUND(E22*D22,0)</f>
        <v>0</v>
      </c>
      <c r="G22" s="45" t="s">
        <v>86</v>
      </c>
    </row>
    <row r="23" spans="1:7" ht="34.5" customHeight="1">
      <c r="A23" s="68" t="s">
        <v>87</v>
      </c>
      <c r="B23" s="69"/>
      <c r="C23" s="69"/>
      <c r="D23" s="69"/>
      <c r="E23" s="111"/>
      <c r="F23" s="112">
        <f>SUM(F7:F22)</f>
        <v>0</v>
      </c>
      <c r="G23" s="71"/>
    </row>
  </sheetData>
  <sheetProtection password="C59D" sheet="1" objects="1" selectLockedCells="1"/>
  <protectedRanges>
    <protectedRange sqref="E19:E22" name="区域1_1"/>
    <protectedRange sqref="E22" name="区域1_1_9"/>
  </protectedRanges>
  <mergeCells count="4">
    <mergeCell ref="A1:G1"/>
    <mergeCell ref="A2:G2"/>
    <mergeCell ref="A3:G3"/>
    <mergeCell ref="A23:E23"/>
  </mergeCells>
  <printOptions horizontalCentered="1"/>
  <pageMargins left="0" right="0" top="0.8027777777777778" bottom="0.8027777777777778" header="0.5" footer="0.5"/>
  <pageSetup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dc:creator>
  <cp:keywords/>
  <dc:description/>
  <cp:lastModifiedBy>Administrator</cp:lastModifiedBy>
  <cp:lastPrinted>2022-06-11T12:43:39Z</cp:lastPrinted>
  <dcterms:created xsi:type="dcterms:W3CDTF">2008-01-26T07:31:23Z</dcterms:created>
  <dcterms:modified xsi:type="dcterms:W3CDTF">2022-06-13T07:15:41Z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7B702F3D3AC34230B8E92058CDAD1F29</vt:lpwstr>
  </property>
</Properties>
</file>